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810" tabRatio="495" activeTab="0"/>
  </bookViews>
  <sheets>
    <sheet name="Cash flow Aug'15" sheetId="1" r:id="rId1"/>
  </sheets>
  <definedNames>
    <definedName name="_xlnm.Print_Area" localSheetId="0">'Cash flow Aug''15'!#REF!</definedName>
  </definedNames>
  <calcPr fullCalcOnLoad="1"/>
</workbook>
</file>

<file path=xl/sharedStrings.xml><?xml version="1.0" encoding="utf-8"?>
<sst xmlns="http://schemas.openxmlformats.org/spreadsheetml/2006/main" count="85" uniqueCount="81">
  <si>
    <t>LIC</t>
  </si>
  <si>
    <t>ECB</t>
  </si>
  <si>
    <t>TOTAL</t>
  </si>
  <si>
    <t>AS ON</t>
  </si>
  <si>
    <t>Govt.</t>
  </si>
  <si>
    <t>E  X  P  E  N  D  I  T  U  R E</t>
  </si>
  <si>
    <t>R  E  C  E  I  P  T     O  F      F  U  N  D</t>
  </si>
  <si>
    <t>Tuirial H.E.Project.</t>
  </si>
  <si>
    <t>Tipaimukh H.E.Project</t>
  </si>
  <si>
    <t>Tripura Gas Turbine Project.</t>
  </si>
  <si>
    <t>SL.</t>
  </si>
  <si>
    <t>NORTH EASTERN ELECTRIC POWER CORPORATION LIMITED</t>
  </si>
  <si>
    <t>Kameng H.E.Project</t>
  </si>
  <si>
    <t>Pare H.E Project</t>
  </si>
  <si>
    <t xml:space="preserve">                     </t>
  </si>
  <si>
    <t>Garo Hills Coal Based Themal Power Project.</t>
  </si>
  <si>
    <t>Renovation &amp; Modernisation, Kopili Power Station</t>
  </si>
  <si>
    <t>Agartala Gas Turbine Extension Project</t>
  </si>
  <si>
    <t xml:space="preserve">ECB </t>
  </si>
  <si>
    <t>DONER</t>
  </si>
  <si>
    <t>A</t>
  </si>
  <si>
    <t>B</t>
  </si>
  <si>
    <t xml:space="preserve">    TOTAL - A </t>
  </si>
  <si>
    <t>NAME OF  PROJECT</t>
  </si>
  <si>
    <t>ON GOING PROJECTS: MOP SCHEMES</t>
  </si>
  <si>
    <t>COMMISSIONED PROJECTS: ADDITIONAL CAPEX</t>
  </si>
  <si>
    <t>Kopili H.E.Project</t>
  </si>
  <si>
    <t>Doyang H.E.Project</t>
  </si>
  <si>
    <t>Ranganadi H.E.Project</t>
  </si>
  <si>
    <t>Assam Gas Based Power Project</t>
  </si>
  <si>
    <t xml:space="preserve">    TOTAL - B </t>
  </si>
  <si>
    <t>GRAND TOTAL</t>
  </si>
  <si>
    <t>Solar PP, TGBPP</t>
  </si>
  <si>
    <t>Solar PP, Lanka</t>
  </si>
  <si>
    <t>Latest approved/
estimated project cost</t>
  </si>
  <si>
    <t>Corporate &amp; Other Offices</t>
  </si>
  <si>
    <t>Sub-
ordinate loan</t>
  </si>
  <si>
    <t>Bond /DONER</t>
  </si>
  <si>
    <t>Govt. Sub-</t>
  </si>
  <si>
    <t>ordinate loan</t>
  </si>
  <si>
    <t>TOTAL RECEIPT</t>
  </si>
  <si>
    <r>
      <t xml:space="preserve">( </t>
    </r>
    <r>
      <rPr>
        <b/>
        <sz val="12"/>
        <rFont val="Rupee Foradian"/>
        <family val="2"/>
      </rPr>
      <t>` In Lakh)</t>
    </r>
  </si>
  <si>
    <t xml:space="preserve">Tuivai H.E.Project </t>
  </si>
  <si>
    <t xml:space="preserve">Required Equity contribution/ IR Expenditure </t>
  </si>
  <si>
    <t>J.V. Waaneep Solar Pvt.</t>
  </si>
  <si>
    <t>i) S &amp; I Guwahati</t>
  </si>
  <si>
    <t xml:space="preserve"> Balance of fund/ (Expenditure from Internal Resources)</t>
  </si>
  <si>
    <t xml:space="preserve">Bond </t>
  </si>
  <si>
    <t>(8+9)</t>
  </si>
  <si>
    <t>Foreign Fluction/Add Cap.</t>
  </si>
  <si>
    <t>B.E.
2015-16</t>
  </si>
  <si>
    <t>AS  ON 31.03.2015</t>
  </si>
  <si>
    <t>2015-16</t>
  </si>
  <si>
    <t>Agartala Gas Turbine Power Project</t>
  </si>
  <si>
    <t>Solar PP, KHEP</t>
  </si>
  <si>
    <t xml:space="preserve"> ECB</t>
  </si>
  <si>
    <t xml:space="preserve">/DONER </t>
  </si>
  <si>
    <t>DURING 2015-16</t>
  </si>
  <si>
    <t>S &amp; I Schemes:</t>
  </si>
  <si>
    <t>(11+14)</t>
  </si>
  <si>
    <t xml:space="preserve">UPTO
31.03.2015 (Actual) </t>
  </si>
  <si>
    <t>Includes Forex Loss of  KFW Rs. 19.68 Crs and ECB Loss Rs. 4.82 Crs.</t>
  </si>
  <si>
    <t>(10-14)</t>
  </si>
  <si>
    <t xml:space="preserve">ii) Manipur S &amp; I </t>
  </si>
  <si>
    <t>iii) Mawphu Stage II (S&amp;I)</t>
  </si>
  <si>
    <t>iv) Lunglei S&amp;I Mizoram (S&amp;I)</t>
  </si>
  <si>
    <t>v) Killing H.E.P</t>
  </si>
  <si>
    <t>vi) Upper Siang Stage II</t>
  </si>
  <si>
    <t>vii) S&amp;I Rokhia Gas Fired Tripura</t>
  </si>
  <si>
    <t>viii) S&amp;I Baramura GTPP Tripura</t>
  </si>
  <si>
    <t>xi) S&amp;I (Solar Power Kargil)</t>
  </si>
  <si>
    <t>x) Kurung HEP (AP) Upfront fee</t>
  </si>
  <si>
    <t>FINANCIAL PROGRESS REPORT CUM CASH FLOW STATEMENT, AUGUST 31.08.2015 (PROVISIONAL)</t>
  </si>
  <si>
    <t>August' 2015</t>
  </si>
  <si>
    <t>AS  ON  31.08.2015</t>
  </si>
  <si>
    <t>During August 2015</t>
  </si>
  <si>
    <t>31.08.2015</t>
  </si>
  <si>
    <t>Upto August 31.08.2015 (12 +13 )</t>
  </si>
  <si>
    <t xml:space="preserve">UPTO
July 31.07.2015 </t>
  </si>
  <si>
    <t>KSK Dibbin-HEP (Pvt. Ltd)</t>
  </si>
  <si>
    <t>Joint Venture Project (MDGEPL)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</si>
</sst>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00"/>
    <numFmt numFmtId="186" formatCode="0.0000"/>
    <numFmt numFmtId="187" formatCode="_(* #,##0.0_);_(* \(#,##0.0\);_(* &quot;-&quot;??_);_(@_)"/>
    <numFmt numFmtId="188" formatCode="_(* #,##0_);_(* \(#,##0\);_(* &quot;-&quot;??_);_(@_)"/>
    <numFmt numFmtId="189" formatCode="0.000000"/>
    <numFmt numFmtId="190" formatCode="0.00000"/>
    <numFmt numFmtId="191" formatCode="0.00_);\(0.00\)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mmmm\-yy"/>
    <numFmt numFmtId="203" formatCode="0.00;[Red]0.00"/>
    <numFmt numFmtId="204" formatCode="0.00_);[Red]\(0.00\)"/>
  </numFmts>
  <fonts count="3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2"/>
      <name val="Rupee Foradian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1" fillId="17" borderId="0" applyNumberFormat="0" applyBorder="0" applyAlignment="0" applyProtection="0"/>
    <xf numFmtId="0" fontId="25" fillId="9" borderId="1" applyNumberFormat="0" applyAlignment="0" applyProtection="0"/>
    <xf numFmtId="0" fontId="2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3" borderId="1" applyNumberFormat="0" applyAlignment="0" applyProtection="0"/>
    <xf numFmtId="0" fontId="26" fillId="0" borderId="6" applyNumberFormat="0" applyFill="0" applyAlignment="0" applyProtection="0"/>
    <xf numFmtId="0" fontId="22" fillId="10" borderId="0" applyNumberFormat="0" applyBorder="0" applyAlignment="0" applyProtection="0"/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9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91" fontId="4" fillId="0" borderId="11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1" fontId="1" fillId="0" borderId="14" xfId="0" applyNumberFormat="1" applyFont="1" applyBorder="1" applyAlignment="1">
      <alignment horizontal="right" vertical="center"/>
    </xf>
    <xf numFmtId="191" fontId="4" fillId="0" borderId="11" xfId="0" applyNumberFormat="1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>
      <alignment horizontal="right" vertical="center"/>
    </xf>
    <xf numFmtId="191" fontId="4" fillId="0" borderId="10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horizontal="right" vertical="center"/>
    </xf>
    <xf numFmtId="191" fontId="1" fillId="0" borderId="11" xfId="0" applyNumberFormat="1" applyFont="1" applyFill="1" applyBorder="1" applyAlignment="1">
      <alignment horizontal="right" vertical="center"/>
    </xf>
    <xf numFmtId="191" fontId="1" fillId="0" borderId="10" xfId="0" applyNumberFormat="1" applyFont="1" applyFill="1" applyBorder="1" applyAlignment="1">
      <alignment horizontal="right" vertical="center"/>
    </xf>
    <xf numFmtId="191" fontId="3" fillId="0" borderId="11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right" vertical="center"/>
    </xf>
    <xf numFmtId="191" fontId="1" fillId="0" borderId="1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vertical="center"/>
    </xf>
    <xf numFmtId="191" fontId="4" fillId="0" borderId="25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191" fontId="4" fillId="0" borderId="15" xfId="0" applyNumberFormat="1" applyFont="1" applyBorder="1" applyAlignment="1">
      <alignment vertical="center"/>
    </xf>
    <xf numFmtId="191" fontId="4" fillId="0" borderId="26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91" fontId="1" fillId="0" borderId="28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/>
    </xf>
    <xf numFmtId="191" fontId="4" fillId="0" borderId="29" xfId="0" applyNumberFormat="1" applyFont="1" applyBorder="1" applyAlignment="1">
      <alignment horizontal="right" vertical="center" wrapText="1"/>
    </xf>
    <xf numFmtId="191" fontId="4" fillId="0" borderId="29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191" fontId="1" fillId="0" borderId="15" xfId="0" applyNumberFormat="1" applyFont="1" applyBorder="1" applyAlignment="1">
      <alignment horizontal="right" vertical="center"/>
    </xf>
    <xf numFmtId="191" fontId="1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vertical="center"/>
    </xf>
    <xf numFmtId="191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191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191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191" fontId="4" fillId="0" borderId="1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4" fillId="0" borderId="1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91" fontId="1" fillId="0" borderId="11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91" fontId="4" fillId="0" borderId="11" xfId="0" applyNumberFormat="1" applyFont="1" applyBorder="1" applyAlignment="1">
      <alignment horizontal="right" vertical="center"/>
    </xf>
    <xf numFmtId="191" fontId="4" fillId="0" borderId="11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191" fontId="4" fillId="0" borderId="20" xfId="0" applyNumberFormat="1" applyFont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 wrapText="1"/>
    </xf>
    <xf numFmtId="191" fontId="1" fillId="0" borderId="11" xfId="0" applyNumberFormat="1" applyFont="1" applyBorder="1" applyAlignment="1">
      <alignment horizontal="right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center" vertical="center"/>
    </xf>
    <xf numFmtId="191" fontId="4" fillId="0" borderId="21" xfId="0" applyNumberFormat="1" applyFont="1" applyBorder="1" applyAlignment="1">
      <alignment horizontal="right" vertical="center"/>
    </xf>
    <xf numFmtId="191" fontId="4" fillId="0" borderId="22" xfId="0" applyNumberFormat="1" applyFont="1" applyBorder="1" applyAlignment="1">
      <alignment horizontal="right" vertical="center"/>
    </xf>
    <xf numFmtId="191" fontId="4" fillId="0" borderId="4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 wrapText="1"/>
    </xf>
    <xf numFmtId="191" fontId="4" fillId="0" borderId="23" xfId="0" applyNumberFormat="1" applyFont="1" applyBorder="1" applyAlignment="1">
      <alignment horizontal="right" vertical="center" wrapText="1"/>
    </xf>
    <xf numFmtId="191" fontId="4" fillId="0" borderId="24" xfId="0" applyNumberFormat="1" applyFont="1" applyBorder="1" applyAlignment="1">
      <alignment horizontal="right" vertical="center" wrapText="1"/>
    </xf>
    <xf numFmtId="191" fontId="4" fillId="0" borderId="18" xfId="0" applyNumberFormat="1" applyFont="1" applyBorder="1" applyAlignment="1">
      <alignment horizontal="right" vertical="center" wrapText="1"/>
    </xf>
    <xf numFmtId="0" fontId="1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24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959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17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191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5219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5257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68865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876300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13" name="AutoShape 23"/>
        <xdr:cNvSpPr>
          <a:spLocks/>
        </xdr:cNvSpPr>
      </xdr:nvSpPr>
      <xdr:spPr>
        <a:xfrm>
          <a:off x="8639175" y="0"/>
          <a:ext cx="571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14" name="AutoShape 30"/>
        <xdr:cNvSpPr>
          <a:spLocks/>
        </xdr:cNvSpPr>
      </xdr:nvSpPr>
      <xdr:spPr>
        <a:xfrm>
          <a:off x="7886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15" name="AutoShape 31"/>
        <xdr:cNvSpPr>
          <a:spLocks/>
        </xdr:cNvSpPr>
      </xdr:nvSpPr>
      <xdr:spPr>
        <a:xfrm>
          <a:off x="79152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7" name="AutoShape 33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AutoShape 38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AutoShape 50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20" name="AutoShape 59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21" name="AutoShape 65"/>
        <xdr:cNvSpPr>
          <a:spLocks/>
        </xdr:cNvSpPr>
      </xdr:nvSpPr>
      <xdr:spPr>
        <a:xfrm>
          <a:off x="51530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22" name="AutoShape 66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23" name="AutoShape 70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24" name="AutoShape 71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25" name="AutoShape 72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26" name="AutoShape 73"/>
        <xdr:cNvSpPr>
          <a:spLocks/>
        </xdr:cNvSpPr>
      </xdr:nvSpPr>
      <xdr:spPr>
        <a:xfrm>
          <a:off x="52673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352425</xdr:colOff>
      <xdr:row>0</xdr:row>
      <xdr:rowOff>0</xdr:rowOff>
    </xdr:to>
    <xdr:sp>
      <xdr:nvSpPr>
        <xdr:cNvPr id="27" name="AutoShape 74"/>
        <xdr:cNvSpPr>
          <a:spLocks/>
        </xdr:cNvSpPr>
      </xdr:nvSpPr>
      <xdr:spPr>
        <a:xfrm>
          <a:off x="43148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28" name="AutoShape 75"/>
        <xdr:cNvSpPr>
          <a:spLocks/>
        </xdr:cNvSpPr>
      </xdr:nvSpPr>
      <xdr:spPr>
        <a:xfrm>
          <a:off x="70389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29" name="AutoShape 76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30" name="AutoShape 78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31" name="AutoShape 79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32" name="AutoShape 80"/>
        <xdr:cNvSpPr>
          <a:spLocks/>
        </xdr:cNvSpPr>
      </xdr:nvSpPr>
      <xdr:spPr>
        <a:xfrm>
          <a:off x="524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33" name="AutoShape 81"/>
        <xdr:cNvSpPr>
          <a:spLocks/>
        </xdr:cNvSpPr>
      </xdr:nvSpPr>
      <xdr:spPr>
        <a:xfrm>
          <a:off x="58959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34" name="AutoShape 82"/>
        <xdr:cNvSpPr>
          <a:spLocks/>
        </xdr:cNvSpPr>
      </xdr:nvSpPr>
      <xdr:spPr>
        <a:xfrm>
          <a:off x="517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35" name="AutoShape 83"/>
        <xdr:cNvSpPr>
          <a:spLocks/>
        </xdr:cNvSpPr>
      </xdr:nvSpPr>
      <xdr:spPr>
        <a:xfrm>
          <a:off x="5191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36" name="AutoShape 84"/>
        <xdr:cNvSpPr>
          <a:spLocks/>
        </xdr:cNvSpPr>
      </xdr:nvSpPr>
      <xdr:spPr>
        <a:xfrm>
          <a:off x="5219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37" name="AutoShape 85"/>
        <xdr:cNvSpPr>
          <a:spLocks/>
        </xdr:cNvSpPr>
      </xdr:nvSpPr>
      <xdr:spPr>
        <a:xfrm>
          <a:off x="5257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8" name="AutoShape 86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39" name="AutoShape 87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40" name="AutoShape 88"/>
        <xdr:cNvSpPr>
          <a:spLocks/>
        </xdr:cNvSpPr>
      </xdr:nvSpPr>
      <xdr:spPr>
        <a:xfrm>
          <a:off x="68865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41" name="AutoShape 89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42" name="AutoShape 90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43" name="AutoShape 92"/>
        <xdr:cNvSpPr>
          <a:spLocks/>
        </xdr:cNvSpPr>
      </xdr:nvSpPr>
      <xdr:spPr>
        <a:xfrm>
          <a:off x="7886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44" name="AutoShape 93"/>
        <xdr:cNvSpPr>
          <a:spLocks/>
        </xdr:cNvSpPr>
      </xdr:nvSpPr>
      <xdr:spPr>
        <a:xfrm>
          <a:off x="79152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5" name="AutoShape 94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6" name="AutoShape 95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AutoShape 96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" name="AutoShape 97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49" name="AutoShape 98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50" name="AutoShape 99"/>
        <xdr:cNvSpPr>
          <a:spLocks/>
        </xdr:cNvSpPr>
      </xdr:nvSpPr>
      <xdr:spPr>
        <a:xfrm>
          <a:off x="51530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51" name="AutoShape 100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52" name="AutoShape 101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53" name="AutoShape 102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54" name="AutoShape 103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55" name="AutoShape 104"/>
        <xdr:cNvSpPr>
          <a:spLocks/>
        </xdr:cNvSpPr>
      </xdr:nvSpPr>
      <xdr:spPr>
        <a:xfrm>
          <a:off x="52673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352425</xdr:colOff>
      <xdr:row>0</xdr:row>
      <xdr:rowOff>0</xdr:rowOff>
    </xdr:to>
    <xdr:sp>
      <xdr:nvSpPr>
        <xdr:cNvPr id="56" name="AutoShape 105"/>
        <xdr:cNvSpPr>
          <a:spLocks/>
        </xdr:cNvSpPr>
      </xdr:nvSpPr>
      <xdr:spPr>
        <a:xfrm>
          <a:off x="43148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57" name="AutoShape 106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58" name="AutoShape 107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59" name="AutoShape 108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60" name="AutoShape 111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61" name="AutoShape 112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62" name="AutoShape 113"/>
        <xdr:cNvSpPr>
          <a:spLocks/>
        </xdr:cNvSpPr>
      </xdr:nvSpPr>
      <xdr:spPr>
        <a:xfrm>
          <a:off x="524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63" name="AutoShape 114"/>
        <xdr:cNvSpPr>
          <a:spLocks/>
        </xdr:cNvSpPr>
      </xdr:nvSpPr>
      <xdr:spPr>
        <a:xfrm>
          <a:off x="58959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64" name="AutoShape 115"/>
        <xdr:cNvSpPr>
          <a:spLocks/>
        </xdr:cNvSpPr>
      </xdr:nvSpPr>
      <xdr:spPr>
        <a:xfrm>
          <a:off x="517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65" name="AutoShape 116"/>
        <xdr:cNvSpPr>
          <a:spLocks/>
        </xdr:cNvSpPr>
      </xdr:nvSpPr>
      <xdr:spPr>
        <a:xfrm>
          <a:off x="5191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66" name="AutoShape 117"/>
        <xdr:cNvSpPr>
          <a:spLocks/>
        </xdr:cNvSpPr>
      </xdr:nvSpPr>
      <xdr:spPr>
        <a:xfrm>
          <a:off x="5219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67" name="AutoShape 118"/>
        <xdr:cNvSpPr>
          <a:spLocks/>
        </xdr:cNvSpPr>
      </xdr:nvSpPr>
      <xdr:spPr>
        <a:xfrm>
          <a:off x="5257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8" name="AutoShape 119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69" name="AutoShape 120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70" name="AutoShape 121"/>
        <xdr:cNvSpPr>
          <a:spLocks/>
        </xdr:cNvSpPr>
      </xdr:nvSpPr>
      <xdr:spPr>
        <a:xfrm>
          <a:off x="68865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71" name="AutoShape 122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72" name="AutoShape 123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73" name="AutoShape 124"/>
        <xdr:cNvSpPr>
          <a:spLocks/>
        </xdr:cNvSpPr>
      </xdr:nvSpPr>
      <xdr:spPr>
        <a:xfrm>
          <a:off x="7886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74" name="AutoShape 125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75" name="AutoShape 126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76" name="AutoShape 127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AutoShape 128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AutoShape 129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79" name="AutoShape 130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80" name="AutoShape 131"/>
        <xdr:cNvSpPr>
          <a:spLocks/>
        </xdr:cNvSpPr>
      </xdr:nvSpPr>
      <xdr:spPr>
        <a:xfrm>
          <a:off x="51530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81" name="AutoShape 132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82" name="AutoShape 133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83" name="AutoShape 134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84" name="AutoShape 135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85" name="AutoShape 136"/>
        <xdr:cNvSpPr>
          <a:spLocks/>
        </xdr:cNvSpPr>
      </xdr:nvSpPr>
      <xdr:spPr>
        <a:xfrm>
          <a:off x="52673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352425</xdr:colOff>
      <xdr:row>0</xdr:row>
      <xdr:rowOff>0</xdr:rowOff>
    </xdr:to>
    <xdr:sp>
      <xdr:nvSpPr>
        <xdr:cNvPr id="86" name="AutoShape 137"/>
        <xdr:cNvSpPr>
          <a:spLocks/>
        </xdr:cNvSpPr>
      </xdr:nvSpPr>
      <xdr:spPr>
        <a:xfrm>
          <a:off x="43148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87" name="AutoShape 138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88" name="AutoShape 139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89" name="AutoShape 140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90" name="AutoShape 141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91" name="AutoShape 146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92" name="AutoShape 147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133350</xdr:colOff>
      <xdr:row>0</xdr:row>
      <xdr:rowOff>0</xdr:rowOff>
    </xdr:to>
    <xdr:sp>
      <xdr:nvSpPr>
        <xdr:cNvPr id="93" name="AutoShape 150"/>
        <xdr:cNvSpPr>
          <a:spLocks/>
        </xdr:cNvSpPr>
      </xdr:nvSpPr>
      <xdr:spPr>
        <a:xfrm>
          <a:off x="12734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94" name="AutoShape 151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95" name="AutoShape 152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96" name="AutoShape 153"/>
        <xdr:cNvSpPr>
          <a:spLocks/>
        </xdr:cNvSpPr>
      </xdr:nvSpPr>
      <xdr:spPr>
        <a:xfrm>
          <a:off x="524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97" name="AutoShape 154"/>
        <xdr:cNvSpPr>
          <a:spLocks/>
        </xdr:cNvSpPr>
      </xdr:nvSpPr>
      <xdr:spPr>
        <a:xfrm>
          <a:off x="58959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98" name="AutoShape 155"/>
        <xdr:cNvSpPr>
          <a:spLocks/>
        </xdr:cNvSpPr>
      </xdr:nvSpPr>
      <xdr:spPr>
        <a:xfrm>
          <a:off x="517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99" name="AutoShape 156"/>
        <xdr:cNvSpPr>
          <a:spLocks/>
        </xdr:cNvSpPr>
      </xdr:nvSpPr>
      <xdr:spPr>
        <a:xfrm>
          <a:off x="5191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00" name="AutoShape 157"/>
        <xdr:cNvSpPr>
          <a:spLocks/>
        </xdr:cNvSpPr>
      </xdr:nvSpPr>
      <xdr:spPr>
        <a:xfrm>
          <a:off x="5219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01" name="AutoShape 158"/>
        <xdr:cNvSpPr>
          <a:spLocks/>
        </xdr:cNvSpPr>
      </xdr:nvSpPr>
      <xdr:spPr>
        <a:xfrm>
          <a:off x="5257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02" name="AutoShape 159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103" name="AutoShape 160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04" name="AutoShape 161"/>
        <xdr:cNvSpPr>
          <a:spLocks/>
        </xdr:cNvSpPr>
      </xdr:nvSpPr>
      <xdr:spPr>
        <a:xfrm>
          <a:off x="68865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05" name="AutoShape 162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106" name="AutoShape 163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107" name="AutoShape 164"/>
        <xdr:cNvSpPr>
          <a:spLocks/>
        </xdr:cNvSpPr>
      </xdr:nvSpPr>
      <xdr:spPr>
        <a:xfrm>
          <a:off x="7886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08" name="AutoShape 165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09" name="AutoShape 166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10" name="AutoShape 167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" name="AutoShape 168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" name="AutoShape 169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13" name="AutoShape 170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14" name="AutoShape 171"/>
        <xdr:cNvSpPr>
          <a:spLocks/>
        </xdr:cNvSpPr>
      </xdr:nvSpPr>
      <xdr:spPr>
        <a:xfrm>
          <a:off x="51530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15" name="AutoShape 172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16" name="AutoShape 173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17" name="AutoShape 174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118" name="AutoShape 175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119" name="AutoShape 176"/>
        <xdr:cNvSpPr>
          <a:spLocks/>
        </xdr:cNvSpPr>
      </xdr:nvSpPr>
      <xdr:spPr>
        <a:xfrm>
          <a:off x="52673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352425</xdr:colOff>
      <xdr:row>0</xdr:row>
      <xdr:rowOff>0</xdr:rowOff>
    </xdr:to>
    <xdr:sp>
      <xdr:nvSpPr>
        <xdr:cNvPr id="120" name="AutoShape 177"/>
        <xdr:cNvSpPr>
          <a:spLocks/>
        </xdr:cNvSpPr>
      </xdr:nvSpPr>
      <xdr:spPr>
        <a:xfrm>
          <a:off x="43148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21" name="AutoShape 178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122" name="AutoShape 179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123" name="AutoShape 180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124" name="AutoShape 181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125" name="AutoShape 182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126" name="AutoShape 183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133350</xdr:colOff>
      <xdr:row>0</xdr:row>
      <xdr:rowOff>0</xdr:rowOff>
    </xdr:to>
    <xdr:sp>
      <xdr:nvSpPr>
        <xdr:cNvPr id="127" name="AutoShape 184"/>
        <xdr:cNvSpPr>
          <a:spLocks/>
        </xdr:cNvSpPr>
      </xdr:nvSpPr>
      <xdr:spPr>
        <a:xfrm>
          <a:off x="12734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128" name="AutoShape 185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29" name="AutoShape 224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30" name="AutoShape 225"/>
        <xdr:cNvSpPr>
          <a:spLocks/>
        </xdr:cNvSpPr>
      </xdr:nvSpPr>
      <xdr:spPr>
        <a:xfrm>
          <a:off x="524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31" name="AutoShape 226"/>
        <xdr:cNvSpPr>
          <a:spLocks/>
        </xdr:cNvSpPr>
      </xdr:nvSpPr>
      <xdr:spPr>
        <a:xfrm>
          <a:off x="58959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132" name="AutoShape 227"/>
        <xdr:cNvSpPr>
          <a:spLocks/>
        </xdr:cNvSpPr>
      </xdr:nvSpPr>
      <xdr:spPr>
        <a:xfrm>
          <a:off x="517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33" name="AutoShape 228"/>
        <xdr:cNvSpPr>
          <a:spLocks/>
        </xdr:cNvSpPr>
      </xdr:nvSpPr>
      <xdr:spPr>
        <a:xfrm>
          <a:off x="5191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34" name="AutoShape 229"/>
        <xdr:cNvSpPr>
          <a:spLocks/>
        </xdr:cNvSpPr>
      </xdr:nvSpPr>
      <xdr:spPr>
        <a:xfrm>
          <a:off x="5219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35" name="AutoShape 230"/>
        <xdr:cNvSpPr>
          <a:spLocks/>
        </xdr:cNvSpPr>
      </xdr:nvSpPr>
      <xdr:spPr>
        <a:xfrm>
          <a:off x="5257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6" name="AutoShape 231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137" name="AutoShape 232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38" name="AutoShape 233"/>
        <xdr:cNvSpPr>
          <a:spLocks/>
        </xdr:cNvSpPr>
      </xdr:nvSpPr>
      <xdr:spPr>
        <a:xfrm>
          <a:off x="68865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39" name="AutoShape 234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140" name="AutoShape 235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141" name="AutoShape 236"/>
        <xdr:cNvSpPr>
          <a:spLocks/>
        </xdr:cNvSpPr>
      </xdr:nvSpPr>
      <xdr:spPr>
        <a:xfrm>
          <a:off x="7886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42" name="AutoShape 237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43" name="AutoShape 238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44" name="AutoShape 239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" name="AutoShape 240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" name="AutoShape 241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47" name="AutoShape 242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48" name="AutoShape 243"/>
        <xdr:cNvSpPr>
          <a:spLocks/>
        </xdr:cNvSpPr>
      </xdr:nvSpPr>
      <xdr:spPr>
        <a:xfrm>
          <a:off x="51530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49" name="AutoShape 244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50" name="AutoShape 245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51" name="AutoShape 246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152" name="AutoShape 247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153" name="AutoShape 248"/>
        <xdr:cNvSpPr>
          <a:spLocks/>
        </xdr:cNvSpPr>
      </xdr:nvSpPr>
      <xdr:spPr>
        <a:xfrm>
          <a:off x="52673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352425</xdr:colOff>
      <xdr:row>0</xdr:row>
      <xdr:rowOff>0</xdr:rowOff>
    </xdr:to>
    <xdr:sp>
      <xdr:nvSpPr>
        <xdr:cNvPr id="154" name="AutoShape 249"/>
        <xdr:cNvSpPr>
          <a:spLocks/>
        </xdr:cNvSpPr>
      </xdr:nvSpPr>
      <xdr:spPr>
        <a:xfrm>
          <a:off x="43148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55" name="AutoShape 250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156" name="AutoShape 251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157" name="AutoShape 252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158" name="AutoShape 253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159" name="AutoShape 254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160" name="AutoShape 255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133350</xdr:colOff>
      <xdr:row>0</xdr:row>
      <xdr:rowOff>0</xdr:rowOff>
    </xdr:to>
    <xdr:sp>
      <xdr:nvSpPr>
        <xdr:cNvPr id="161" name="AutoShape 256"/>
        <xdr:cNvSpPr>
          <a:spLocks/>
        </xdr:cNvSpPr>
      </xdr:nvSpPr>
      <xdr:spPr>
        <a:xfrm>
          <a:off x="12734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162" name="AutoShape 257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63" name="AutoShape 260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64" name="AutoShape 261"/>
        <xdr:cNvSpPr>
          <a:spLocks/>
        </xdr:cNvSpPr>
      </xdr:nvSpPr>
      <xdr:spPr>
        <a:xfrm>
          <a:off x="524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65" name="AutoShape 262"/>
        <xdr:cNvSpPr>
          <a:spLocks/>
        </xdr:cNvSpPr>
      </xdr:nvSpPr>
      <xdr:spPr>
        <a:xfrm>
          <a:off x="58959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166" name="AutoShape 263"/>
        <xdr:cNvSpPr>
          <a:spLocks/>
        </xdr:cNvSpPr>
      </xdr:nvSpPr>
      <xdr:spPr>
        <a:xfrm>
          <a:off x="517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67" name="AutoShape 264"/>
        <xdr:cNvSpPr>
          <a:spLocks/>
        </xdr:cNvSpPr>
      </xdr:nvSpPr>
      <xdr:spPr>
        <a:xfrm>
          <a:off x="5191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68" name="AutoShape 265"/>
        <xdr:cNvSpPr>
          <a:spLocks/>
        </xdr:cNvSpPr>
      </xdr:nvSpPr>
      <xdr:spPr>
        <a:xfrm>
          <a:off x="5219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169" name="AutoShape 266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70" name="AutoShape 267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171" name="AutoShape 268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72" name="AutoShape 269"/>
        <xdr:cNvSpPr>
          <a:spLocks/>
        </xdr:cNvSpPr>
      </xdr:nvSpPr>
      <xdr:spPr>
        <a:xfrm>
          <a:off x="68865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73" name="AutoShape 270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174" name="AutoShape 271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175" name="AutoShape 272"/>
        <xdr:cNvSpPr>
          <a:spLocks/>
        </xdr:cNvSpPr>
      </xdr:nvSpPr>
      <xdr:spPr>
        <a:xfrm>
          <a:off x="7886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76" name="AutoShape 273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77" name="AutoShape 274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78" name="AutoShape 275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" name="AutoShape 276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" name="AutoShape 277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81" name="AutoShape 278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82" name="AutoShape 279"/>
        <xdr:cNvSpPr>
          <a:spLocks/>
        </xdr:cNvSpPr>
      </xdr:nvSpPr>
      <xdr:spPr>
        <a:xfrm>
          <a:off x="51530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83" name="AutoShape 280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84" name="AutoShape 281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85" name="AutoShape 282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186" name="AutoShape 283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187" name="AutoShape 284"/>
        <xdr:cNvSpPr>
          <a:spLocks/>
        </xdr:cNvSpPr>
      </xdr:nvSpPr>
      <xdr:spPr>
        <a:xfrm>
          <a:off x="52673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188" name="AutoShape 285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89" name="AutoShape 286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190" name="AutoShape 287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191" name="AutoShape 288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192" name="AutoShape 289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193" name="AutoShape 290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194" name="AutoShape 291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133350</xdr:colOff>
      <xdr:row>0</xdr:row>
      <xdr:rowOff>0</xdr:rowOff>
    </xdr:to>
    <xdr:sp>
      <xdr:nvSpPr>
        <xdr:cNvPr id="195" name="AutoShape 292"/>
        <xdr:cNvSpPr>
          <a:spLocks/>
        </xdr:cNvSpPr>
      </xdr:nvSpPr>
      <xdr:spPr>
        <a:xfrm>
          <a:off x="12734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196" name="AutoShape 293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197" name="AutoShape 296"/>
        <xdr:cNvSpPr>
          <a:spLocks/>
        </xdr:cNvSpPr>
      </xdr:nvSpPr>
      <xdr:spPr>
        <a:xfrm>
          <a:off x="61626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142875</xdr:colOff>
      <xdr:row>0</xdr:row>
      <xdr:rowOff>0</xdr:rowOff>
    </xdr:to>
    <xdr:sp>
      <xdr:nvSpPr>
        <xdr:cNvPr id="198" name="AutoShape 297"/>
        <xdr:cNvSpPr>
          <a:spLocks/>
        </xdr:cNvSpPr>
      </xdr:nvSpPr>
      <xdr:spPr>
        <a:xfrm>
          <a:off x="3267075" y="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99" name="AutoShape 300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00" name="AutoShape 301"/>
        <xdr:cNvSpPr>
          <a:spLocks/>
        </xdr:cNvSpPr>
      </xdr:nvSpPr>
      <xdr:spPr>
        <a:xfrm>
          <a:off x="524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201" name="AutoShape 302"/>
        <xdr:cNvSpPr>
          <a:spLocks/>
        </xdr:cNvSpPr>
      </xdr:nvSpPr>
      <xdr:spPr>
        <a:xfrm>
          <a:off x="58959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202" name="AutoShape 303"/>
        <xdr:cNvSpPr>
          <a:spLocks/>
        </xdr:cNvSpPr>
      </xdr:nvSpPr>
      <xdr:spPr>
        <a:xfrm>
          <a:off x="517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142875</xdr:colOff>
      <xdr:row>0</xdr:row>
      <xdr:rowOff>0</xdr:rowOff>
    </xdr:to>
    <xdr:sp>
      <xdr:nvSpPr>
        <xdr:cNvPr id="203" name="AutoShape 304"/>
        <xdr:cNvSpPr>
          <a:spLocks/>
        </xdr:cNvSpPr>
      </xdr:nvSpPr>
      <xdr:spPr>
        <a:xfrm>
          <a:off x="50768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04" name="AutoShape 305"/>
        <xdr:cNvSpPr>
          <a:spLocks/>
        </xdr:cNvSpPr>
      </xdr:nvSpPr>
      <xdr:spPr>
        <a:xfrm>
          <a:off x="5219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05" name="AutoShape 306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206" name="AutoShape 307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207" name="AutoShape 308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208" name="AutoShape 309"/>
        <xdr:cNvSpPr>
          <a:spLocks/>
        </xdr:cNvSpPr>
      </xdr:nvSpPr>
      <xdr:spPr>
        <a:xfrm>
          <a:off x="68865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209" name="AutoShape 310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210" name="AutoShape 311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211" name="AutoShape 312"/>
        <xdr:cNvSpPr>
          <a:spLocks/>
        </xdr:cNvSpPr>
      </xdr:nvSpPr>
      <xdr:spPr>
        <a:xfrm>
          <a:off x="7886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212" name="AutoShape 313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213" name="AutoShape 314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214" name="AutoShape 315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" name="AutoShape 316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" name="AutoShape 317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217" name="AutoShape 318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218" name="AutoShape 319"/>
        <xdr:cNvSpPr>
          <a:spLocks/>
        </xdr:cNvSpPr>
      </xdr:nvSpPr>
      <xdr:spPr>
        <a:xfrm>
          <a:off x="51530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219" name="AutoShape 320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220" name="AutoShape 321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221" name="AutoShape 322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222" name="AutoShape 323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223" name="AutoShape 324"/>
        <xdr:cNvSpPr>
          <a:spLocks/>
        </xdr:cNvSpPr>
      </xdr:nvSpPr>
      <xdr:spPr>
        <a:xfrm>
          <a:off x="52673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224" name="AutoShape 325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225" name="AutoShape 326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226" name="AutoShape 327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227" name="AutoShape 328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228" name="AutoShape 329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229" name="AutoShape 330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230" name="AutoShape 331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133350</xdr:colOff>
      <xdr:row>0</xdr:row>
      <xdr:rowOff>0</xdr:rowOff>
    </xdr:to>
    <xdr:sp>
      <xdr:nvSpPr>
        <xdr:cNvPr id="231" name="AutoShape 332"/>
        <xdr:cNvSpPr>
          <a:spLocks/>
        </xdr:cNvSpPr>
      </xdr:nvSpPr>
      <xdr:spPr>
        <a:xfrm>
          <a:off x="12734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232" name="AutoShape 333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33" name="AutoShape 334"/>
        <xdr:cNvSpPr>
          <a:spLocks/>
        </xdr:cNvSpPr>
      </xdr:nvSpPr>
      <xdr:spPr>
        <a:xfrm>
          <a:off x="61626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142875</xdr:colOff>
      <xdr:row>0</xdr:row>
      <xdr:rowOff>0</xdr:rowOff>
    </xdr:to>
    <xdr:sp>
      <xdr:nvSpPr>
        <xdr:cNvPr id="234" name="AutoShape 335"/>
        <xdr:cNvSpPr>
          <a:spLocks/>
        </xdr:cNvSpPr>
      </xdr:nvSpPr>
      <xdr:spPr>
        <a:xfrm>
          <a:off x="3267075" y="0"/>
          <a:ext cx="1428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857250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235" name="AutoShape 338"/>
        <xdr:cNvSpPr>
          <a:spLocks/>
        </xdr:cNvSpPr>
      </xdr:nvSpPr>
      <xdr:spPr>
        <a:xfrm>
          <a:off x="4124325" y="0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236" name="AutoShape 339"/>
        <xdr:cNvSpPr>
          <a:spLocks/>
        </xdr:cNvSpPr>
      </xdr:nvSpPr>
      <xdr:spPr>
        <a:xfrm>
          <a:off x="6934200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237" name="AutoShape 340"/>
        <xdr:cNvSpPr>
          <a:spLocks/>
        </xdr:cNvSpPr>
      </xdr:nvSpPr>
      <xdr:spPr>
        <a:xfrm>
          <a:off x="8724900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238" name="AutoShape 341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39" name="AutoShape 342"/>
        <xdr:cNvSpPr>
          <a:spLocks/>
        </xdr:cNvSpPr>
      </xdr:nvSpPr>
      <xdr:spPr>
        <a:xfrm>
          <a:off x="524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240" name="AutoShape 343"/>
        <xdr:cNvSpPr>
          <a:spLocks/>
        </xdr:cNvSpPr>
      </xdr:nvSpPr>
      <xdr:spPr>
        <a:xfrm>
          <a:off x="58959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241" name="AutoShape 344"/>
        <xdr:cNvSpPr>
          <a:spLocks/>
        </xdr:cNvSpPr>
      </xdr:nvSpPr>
      <xdr:spPr>
        <a:xfrm>
          <a:off x="517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142875</xdr:colOff>
      <xdr:row>0</xdr:row>
      <xdr:rowOff>0</xdr:rowOff>
    </xdr:to>
    <xdr:sp>
      <xdr:nvSpPr>
        <xdr:cNvPr id="242" name="AutoShape 345"/>
        <xdr:cNvSpPr>
          <a:spLocks/>
        </xdr:cNvSpPr>
      </xdr:nvSpPr>
      <xdr:spPr>
        <a:xfrm>
          <a:off x="50768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43" name="AutoShape 346"/>
        <xdr:cNvSpPr>
          <a:spLocks/>
        </xdr:cNvSpPr>
      </xdr:nvSpPr>
      <xdr:spPr>
        <a:xfrm>
          <a:off x="5219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44" name="AutoShape 347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245" name="AutoShape 348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246" name="AutoShape 349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247" name="AutoShape 350"/>
        <xdr:cNvSpPr>
          <a:spLocks/>
        </xdr:cNvSpPr>
      </xdr:nvSpPr>
      <xdr:spPr>
        <a:xfrm>
          <a:off x="68865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248" name="AutoShape 351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249" name="AutoShape 352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250" name="AutoShape 353"/>
        <xdr:cNvSpPr>
          <a:spLocks/>
        </xdr:cNvSpPr>
      </xdr:nvSpPr>
      <xdr:spPr>
        <a:xfrm>
          <a:off x="7886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251" name="AutoShape 354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252" name="AutoShape 355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253" name="AutoShape 356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" name="AutoShape 357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" name="AutoShape 358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256" name="AutoShape 359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257" name="AutoShape 360"/>
        <xdr:cNvSpPr>
          <a:spLocks/>
        </xdr:cNvSpPr>
      </xdr:nvSpPr>
      <xdr:spPr>
        <a:xfrm>
          <a:off x="51530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258" name="AutoShape 361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259" name="AutoShape 362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260" name="AutoShape 363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261" name="AutoShape 364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262" name="AutoShape 365"/>
        <xdr:cNvSpPr>
          <a:spLocks/>
        </xdr:cNvSpPr>
      </xdr:nvSpPr>
      <xdr:spPr>
        <a:xfrm>
          <a:off x="52673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263" name="AutoShape 366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264" name="AutoShape 367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265" name="AutoShape 368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266" name="AutoShape 369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267" name="AutoShape 370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268" name="AutoShape 371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269" name="AutoShape 372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133350</xdr:colOff>
      <xdr:row>0</xdr:row>
      <xdr:rowOff>0</xdr:rowOff>
    </xdr:to>
    <xdr:sp>
      <xdr:nvSpPr>
        <xdr:cNvPr id="270" name="AutoShape 373"/>
        <xdr:cNvSpPr>
          <a:spLocks/>
        </xdr:cNvSpPr>
      </xdr:nvSpPr>
      <xdr:spPr>
        <a:xfrm>
          <a:off x="12734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271" name="AutoShape 374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72" name="AutoShape 375"/>
        <xdr:cNvSpPr>
          <a:spLocks/>
        </xdr:cNvSpPr>
      </xdr:nvSpPr>
      <xdr:spPr>
        <a:xfrm>
          <a:off x="61626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273" name="AutoShape 376"/>
        <xdr:cNvSpPr>
          <a:spLocks/>
        </xdr:cNvSpPr>
      </xdr:nvSpPr>
      <xdr:spPr>
        <a:xfrm>
          <a:off x="32670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274" name="AutoShape 377"/>
        <xdr:cNvSpPr>
          <a:spLocks/>
        </xdr:cNvSpPr>
      </xdr:nvSpPr>
      <xdr:spPr>
        <a:xfrm>
          <a:off x="41719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275" name="AutoShape 378"/>
        <xdr:cNvSpPr>
          <a:spLocks/>
        </xdr:cNvSpPr>
      </xdr:nvSpPr>
      <xdr:spPr>
        <a:xfrm>
          <a:off x="6943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276" name="AutoShape 379"/>
        <xdr:cNvSpPr>
          <a:spLocks/>
        </xdr:cNvSpPr>
      </xdr:nvSpPr>
      <xdr:spPr>
        <a:xfrm>
          <a:off x="86963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277" name="AutoShape 382"/>
        <xdr:cNvSpPr>
          <a:spLocks/>
        </xdr:cNvSpPr>
      </xdr:nvSpPr>
      <xdr:spPr>
        <a:xfrm>
          <a:off x="50768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78" name="AutoShape 383"/>
        <xdr:cNvSpPr>
          <a:spLocks/>
        </xdr:cNvSpPr>
      </xdr:nvSpPr>
      <xdr:spPr>
        <a:xfrm>
          <a:off x="52482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279" name="AutoShape 384"/>
        <xdr:cNvSpPr>
          <a:spLocks/>
        </xdr:cNvSpPr>
      </xdr:nvSpPr>
      <xdr:spPr>
        <a:xfrm>
          <a:off x="58959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280" name="AutoShape 385"/>
        <xdr:cNvSpPr>
          <a:spLocks/>
        </xdr:cNvSpPr>
      </xdr:nvSpPr>
      <xdr:spPr>
        <a:xfrm>
          <a:off x="51720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142875</xdr:colOff>
      <xdr:row>0</xdr:row>
      <xdr:rowOff>0</xdr:rowOff>
    </xdr:to>
    <xdr:sp>
      <xdr:nvSpPr>
        <xdr:cNvPr id="281" name="AutoShape 386"/>
        <xdr:cNvSpPr>
          <a:spLocks/>
        </xdr:cNvSpPr>
      </xdr:nvSpPr>
      <xdr:spPr>
        <a:xfrm>
          <a:off x="50768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82" name="AutoShape 387"/>
        <xdr:cNvSpPr>
          <a:spLocks/>
        </xdr:cNvSpPr>
      </xdr:nvSpPr>
      <xdr:spPr>
        <a:xfrm>
          <a:off x="5219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83" name="AutoShape 388"/>
        <xdr:cNvSpPr>
          <a:spLocks/>
        </xdr:cNvSpPr>
      </xdr:nvSpPr>
      <xdr:spPr>
        <a:xfrm>
          <a:off x="51244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284" name="AutoShape 389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285" name="AutoShape 390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990600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286" name="AutoShape 391"/>
        <xdr:cNvSpPr>
          <a:spLocks/>
        </xdr:cNvSpPr>
      </xdr:nvSpPr>
      <xdr:spPr>
        <a:xfrm>
          <a:off x="6886575" y="0"/>
          <a:ext cx="95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287" name="AutoShape 392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288" name="AutoShape 393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289" name="AutoShape 394"/>
        <xdr:cNvSpPr>
          <a:spLocks/>
        </xdr:cNvSpPr>
      </xdr:nvSpPr>
      <xdr:spPr>
        <a:xfrm>
          <a:off x="7886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290" name="AutoShape 395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291" name="AutoShape 396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292" name="AutoShape 397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3" name="AutoShape 398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4" name="AutoShape 399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295" name="AutoShape 400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296" name="AutoShape 401"/>
        <xdr:cNvSpPr>
          <a:spLocks/>
        </xdr:cNvSpPr>
      </xdr:nvSpPr>
      <xdr:spPr>
        <a:xfrm>
          <a:off x="51530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297" name="AutoShape 402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298" name="AutoShape 403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299" name="AutoShape 404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300" name="AutoShape 405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301" name="AutoShape 406"/>
        <xdr:cNvSpPr>
          <a:spLocks/>
        </xdr:cNvSpPr>
      </xdr:nvSpPr>
      <xdr:spPr>
        <a:xfrm>
          <a:off x="52673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302" name="AutoShape 407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303" name="AutoShape 408"/>
        <xdr:cNvSpPr>
          <a:spLocks/>
        </xdr:cNvSpPr>
      </xdr:nvSpPr>
      <xdr:spPr>
        <a:xfrm>
          <a:off x="69246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304" name="AutoShape 409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305" name="AutoShape 410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306" name="AutoShape 411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307" name="AutoShape 412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308" name="AutoShape 413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133350</xdr:colOff>
      <xdr:row>0</xdr:row>
      <xdr:rowOff>0</xdr:rowOff>
    </xdr:to>
    <xdr:sp>
      <xdr:nvSpPr>
        <xdr:cNvPr id="309" name="AutoShape 414"/>
        <xdr:cNvSpPr>
          <a:spLocks/>
        </xdr:cNvSpPr>
      </xdr:nvSpPr>
      <xdr:spPr>
        <a:xfrm>
          <a:off x="12734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310" name="AutoShape 415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311" name="AutoShape 416"/>
        <xdr:cNvSpPr>
          <a:spLocks/>
        </xdr:cNvSpPr>
      </xdr:nvSpPr>
      <xdr:spPr>
        <a:xfrm>
          <a:off x="61626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312" name="AutoShape 417"/>
        <xdr:cNvSpPr>
          <a:spLocks/>
        </xdr:cNvSpPr>
      </xdr:nvSpPr>
      <xdr:spPr>
        <a:xfrm>
          <a:off x="32670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313" name="AutoShape 418"/>
        <xdr:cNvSpPr>
          <a:spLocks/>
        </xdr:cNvSpPr>
      </xdr:nvSpPr>
      <xdr:spPr>
        <a:xfrm>
          <a:off x="41719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314" name="AutoShape 419"/>
        <xdr:cNvSpPr>
          <a:spLocks/>
        </xdr:cNvSpPr>
      </xdr:nvSpPr>
      <xdr:spPr>
        <a:xfrm>
          <a:off x="6943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315" name="AutoShape 420"/>
        <xdr:cNvSpPr>
          <a:spLocks/>
        </xdr:cNvSpPr>
      </xdr:nvSpPr>
      <xdr:spPr>
        <a:xfrm>
          <a:off x="86963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316" name="AutoShape 423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317" name="AutoShape 424"/>
        <xdr:cNvSpPr>
          <a:spLocks/>
        </xdr:cNvSpPr>
      </xdr:nvSpPr>
      <xdr:spPr>
        <a:xfrm>
          <a:off x="6191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0</xdr:row>
      <xdr:rowOff>0</xdr:rowOff>
    </xdr:from>
    <xdr:to>
      <xdr:col>9</xdr:col>
      <xdr:colOff>342900</xdr:colOff>
      <xdr:row>0</xdr:row>
      <xdr:rowOff>0</xdr:rowOff>
    </xdr:to>
    <xdr:sp>
      <xdr:nvSpPr>
        <xdr:cNvPr id="318" name="AutoShape 426"/>
        <xdr:cNvSpPr>
          <a:spLocks/>
        </xdr:cNvSpPr>
      </xdr:nvSpPr>
      <xdr:spPr>
        <a:xfrm>
          <a:off x="80200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319" name="AutoShape 427"/>
        <xdr:cNvSpPr>
          <a:spLocks/>
        </xdr:cNvSpPr>
      </xdr:nvSpPr>
      <xdr:spPr>
        <a:xfrm>
          <a:off x="80105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7</xdr:col>
      <xdr:colOff>457200</xdr:colOff>
      <xdr:row>0</xdr:row>
      <xdr:rowOff>0</xdr:rowOff>
    </xdr:to>
    <xdr:sp>
      <xdr:nvSpPr>
        <xdr:cNvPr id="320" name="AutoShape 428"/>
        <xdr:cNvSpPr>
          <a:spLocks/>
        </xdr:cNvSpPr>
      </xdr:nvSpPr>
      <xdr:spPr>
        <a:xfrm>
          <a:off x="61722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321" name="AutoShape 430"/>
        <xdr:cNvSpPr>
          <a:spLocks/>
        </xdr:cNvSpPr>
      </xdr:nvSpPr>
      <xdr:spPr>
        <a:xfrm>
          <a:off x="5000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322" name="AutoShape 431"/>
        <xdr:cNvSpPr>
          <a:spLocks/>
        </xdr:cNvSpPr>
      </xdr:nvSpPr>
      <xdr:spPr>
        <a:xfrm>
          <a:off x="51054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323" name="AutoShape 432"/>
        <xdr:cNvSpPr>
          <a:spLocks/>
        </xdr:cNvSpPr>
      </xdr:nvSpPr>
      <xdr:spPr>
        <a:xfrm>
          <a:off x="58007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324" name="AutoShape 433"/>
        <xdr:cNvSpPr>
          <a:spLocks/>
        </xdr:cNvSpPr>
      </xdr:nvSpPr>
      <xdr:spPr>
        <a:xfrm>
          <a:off x="5057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325" name="AutoShape 434"/>
        <xdr:cNvSpPr>
          <a:spLocks/>
        </xdr:cNvSpPr>
      </xdr:nvSpPr>
      <xdr:spPr>
        <a:xfrm>
          <a:off x="504825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326" name="AutoShape 435"/>
        <xdr:cNvSpPr>
          <a:spLocks/>
        </xdr:cNvSpPr>
      </xdr:nvSpPr>
      <xdr:spPr>
        <a:xfrm>
          <a:off x="5048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327" name="AutoShape 436"/>
        <xdr:cNvSpPr>
          <a:spLocks/>
        </xdr:cNvSpPr>
      </xdr:nvSpPr>
      <xdr:spPr>
        <a:xfrm>
          <a:off x="5048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28" name="AutoShape 437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329" name="AutoShape 438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330" name="AutoShape 439"/>
        <xdr:cNvSpPr>
          <a:spLocks/>
        </xdr:cNvSpPr>
      </xdr:nvSpPr>
      <xdr:spPr>
        <a:xfrm>
          <a:off x="690562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331" name="AutoShape 440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332" name="AutoShape 441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333" name="AutoShape 442"/>
        <xdr:cNvSpPr>
          <a:spLocks/>
        </xdr:cNvSpPr>
      </xdr:nvSpPr>
      <xdr:spPr>
        <a:xfrm>
          <a:off x="7886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334" name="AutoShape 443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335" name="AutoShape 444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336" name="AutoShape 445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7" name="AutoShape 446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8" name="AutoShape 447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339" name="AutoShape 448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340" name="AutoShape 449"/>
        <xdr:cNvSpPr>
          <a:spLocks/>
        </xdr:cNvSpPr>
      </xdr:nvSpPr>
      <xdr:spPr>
        <a:xfrm>
          <a:off x="50958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341" name="AutoShape 450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342" name="AutoShape 451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343" name="AutoShape 452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344" name="AutoShape 453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345" name="AutoShape 454"/>
        <xdr:cNvSpPr>
          <a:spLocks/>
        </xdr:cNvSpPr>
      </xdr:nvSpPr>
      <xdr:spPr>
        <a:xfrm>
          <a:off x="5114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346" name="AutoShape 455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347" name="AutoShape 456"/>
        <xdr:cNvSpPr>
          <a:spLocks/>
        </xdr:cNvSpPr>
      </xdr:nvSpPr>
      <xdr:spPr>
        <a:xfrm>
          <a:off x="69246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348" name="AutoShape 457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349" name="AutoShape 458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350" name="AutoShape 459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351" name="AutoShape 460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352" name="AutoShape 461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133350</xdr:colOff>
      <xdr:row>0</xdr:row>
      <xdr:rowOff>0</xdr:rowOff>
    </xdr:to>
    <xdr:sp>
      <xdr:nvSpPr>
        <xdr:cNvPr id="353" name="AutoShape 462"/>
        <xdr:cNvSpPr>
          <a:spLocks/>
        </xdr:cNvSpPr>
      </xdr:nvSpPr>
      <xdr:spPr>
        <a:xfrm>
          <a:off x="12734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354" name="AutoShape 463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355" name="AutoShape 464"/>
        <xdr:cNvSpPr>
          <a:spLocks/>
        </xdr:cNvSpPr>
      </xdr:nvSpPr>
      <xdr:spPr>
        <a:xfrm>
          <a:off x="61626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356" name="AutoShape 465"/>
        <xdr:cNvSpPr>
          <a:spLocks/>
        </xdr:cNvSpPr>
      </xdr:nvSpPr>
      <xdr:spPr>
        <a:xfrm>
          <a:off x="32670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357" name="AutoShape 466"/>
        <xdr:cNvSpPr>
          <a:spLocks/>
        </xdr:cNvSpPr>
      </xdr:nvSpPr>
      <xdr:spPr>
        <a:xfrm>
          <a:off x="41719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358" name="AutoShape 467"/>
        <xdr:cNvSpPr>
          <a:spLocks/>
        </xdr:cNvSpPr>
      </xdr:nvSpPr>
      <xdr:spPr>
        <a:xfrm>
          <a:off x="6943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359" name="AutoShape 468"/>
        <xdr:cNvSpPr>
          <a:spLocks/>
        </xdr:cNvSpPr>
      </xdr:nvSpPr>
      <xdr:spPr>
        <a:xfrm>
          <a:off x="86963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360" name="AutoShape 469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361" name="AutoShape 470"/>
        <xdr:cNvSpPr>
          <a:spLocks/>
        </xdr:cNvSpPr>
      </xdr:nvSpPr>
      <xdr:spPr>
        <a:xfrm>
          <a:off x="6191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362" name="AutoShape 471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363" name="AutoShape 472"/>
        <xdr:cNvSpPr>
          <a:spLocks/>
        </xdr:cNvSpPr>
      </xdr:nvSpPr>
      <xdr:spPr>
        <a:xfrm>
          <a:off x="78962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7</xdr:col>
      <xdr:colOff>457200</xdr:colOff>
      <xdr:row>0</xdr:row>
      <xdr:rowOff>0</xdr:rowOff>
    </xdr:to>
    <xdr:sp>
      <xdr:nvSpPr>
        <xdr:cNvPr id="364" name="AutoShape 473"/>
        <xdr:cNvSpPr>
          <a:spLocks/>
        </xdr:cNvSpPr>
      </xdr:nvSpPr>
      <xdr:spPr>
        <a:xfrm>
          <a:off x="61722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133350</xdr:colOff>
      <xdr:row>0</xdr:row>
      <xdr:rowOff>0</xdr:rowOff>
    </xdr:to>
    <xdr:sp>
      <xdr:nvSpPr>
        <xdr:cNvPr id="365" name="AutoShape 476"/>
        <xdr:cNvSpPr>
          <a:spLocks/>
        </xdr:cNvSpPr>
      </xdr:nvSpPr>
      <xdr:spPr>
        <a:xfrm>
          <a:off x="12734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133350</xdr:colOff>
      <xdr:row>0</xdr:row>
      <xdr:rowOff>0</xdr:rowOff>
    </xdr:to>
    <xdr:sp>
      <xdr:nvSpPr>
        <xdr:cNvPr id="366" name="AutoShape 477"/>
        <xdr:cNvSpPr>
          <a:spLocks/>
        </xdr:cNvSpPr>
      </xdr:nvSpPr>
      <xdr:spPr>
        <a:xfrm>
          <a:off x="12734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367" name="AutoShape 481"/>
        <xdr:cNvSpPr>
          <a:spLocks/>
        </xdr:cNvSpPr>
      </xdr:nvSpPr>
      <xdr:spPr>
        <a:xfrm>
          <a:off x="5000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368" name="AutoShape 482"/>
        <xdr:cNvSpPr>
          <a:spLocks/>
        </xdr:cNvSpPr>
      </xdr:nvSpPr>
      <xdr:spPr>
        <a:xfrm>
          <a:off x="51054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369" name="AutoShape 483"/>
        <xdr:cNvSpPr>
          <a:spLocks/>
        </xdr:cNvSpPr>
      </xdr:nvSpPr>
      <xdr:spPr>
        <a:xfrm>
          <a:off x="58007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370" name="AutoShape 484"/>
        <xdr:cNvSpPr>
          <a:spLocks/>
        </xdr:cNvSpPr>
      </xdr:nvSpPr>
      <xdr:spPr>
        <a:xfrm>
          <a:off x="5057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371" name="AutoShape 485"/>
        <xdr:cNvSpPr>
          <a:spLocks/>
        </xdr:cNvSpPr>
      </xdr:nvSpPr>
      <xdr:spPr>
        <a:xfrm>
          <a:off x="504825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372" name="AutoShape 486"/>
        <xdr:cNvSpPr>
          <a:spLocks/>
        </xdr:cNvSpPr>
      </xdr:nvSpPr>
      <xdr:spPr>
        <a:xfrm>
          <a:off x="5048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373" name="AutoShape 487"/>
        <xdr:cNvSpPr>
          <a:spLocks/>
        </xdr:cNvSpPr>
      </xdr:nvSpPr>
      <xdr:spPr>
        <a:xfrm>
          <a:off x="5048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374" name="AutoShape 488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375" name="AutoShape 489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376" name="AutoShape 490"/>
        <xdr:cNvSpPr>
          <a:spLocks/>
        </xdr:cNvSpPr>
      </xdr:nvSpPr>
      <xdr:spPr>
        <a:xfrm>
          <a:off x="690562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377" name="AutoShape 491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378" name="AutoShape 492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379" name="AutoShape 493"/>
        <xdr:cNvSpPr>
          <a:spLocks/>
        </xdr:cNvSpPr>
      </xdr:nvSpPr>
      <xdr:spPr>
        <a:xfrm>
          <a:off x="7886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380" name="AutoShape 494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381" name="AutoShape 495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382" name="AutoShape 496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3" name="AutoShape 497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4" name="AutoShape 498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385" name="AutoShape 499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386" name="AutoShape 500"/>
        <xdr:cNvSpPr>
          <a:spLocks/>
        </xdr:cNvSpPr>
      </xdr:nvSpPr>
      <xdr:spPr>
        <a:xfrm>
          <a:off x="50958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387" name="AutoShape 501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388" name="AutoShape 502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389" name="AutoShape 503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390" name="AutoShape 504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391" name="AutoShape 505"/>
        <xdr:cNvSpPr>
          <a:spLocks/>
        </xdr:cNvSpPr>
      </xdr:nvSpPr>
      <xdr:spPr>
        <a:xfrm>
          <a:off x="5114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392" name="AutoShape 506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393" name="AutoShape 507"/>
        <xdr:cNvSpPr>
          <a:spLocks/>
        </xdr:cNvSpPr>
      </xdr:nvSpPr>
      <xdr:spPr>
        <a:xfrm>
          <a:off x="69246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394" name="AutoShape 508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395" name="AutoShape 509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396" name="AutoShape 510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397" name="AutoShape 511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398" name="AutoShape 512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133350</xdr:colOff>
      <xdr:row>0</xdr:row>
      <xdr:rowOff>0</xdr:rowOff>
    </xdr:to>
    <xdr:sp>
      <xdr:nvSpPr>
        <xdr:cNvPr id="399" name="AutoShape 513"/>
        <xdr:cNvSpPr>
          <a:spLocks/>
        </xdr:cNvSpPr>
      </xdr:nvSpPr>
      <xdr:spPr>
        <a:xfrm>
          <a:off x="12734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400" name="AutoShape 514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401" name="AutoShape 515"/>
        <xdr:cNvSpPr>
          <a:spLocks/>
        </xdr:cNvSpPr>
      </xdr:nvSpPr>
      <xdr:spPr>
        <a:xfrm>
          <a:off x="61626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402" name="AutoShape 516"/>
        <xdr:cNvSpPr>
          <a:spLocks/>
        </xdr:cNvSpPr>
      </xdr:nvSpPr>
      <xdr:spPr>
        <a:xfrm>
          <a:off x="32670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403" name="AutoShape 517"/>
        <xdr:cNvSpPr>
          <a:spLocks/>
        </xdr:cNvSpPr>
      </xdr:nvSpPr>
      <xdr:spPr>
        <a:xfrm>
          <a:off x="41719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404" name="AutoShape 518"/>
        <xdr:cNvSpPr>
          <a:spLocks/>
        </xdr:cNvSpPr>
      </xdr:nvSpPr>
      <xdr:spPr>
        <a:xfrm>
          <a:off x="6943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405" name="AutoShape 519"/>
        <xdr:cNvSpPr>
          <a:spLocks/>
        </xdr:cNvSpPr>
      </xdr:nvSpPr>
      <xdr:spPr>
        <a:xfrm>
          <a:off x="86963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406" name="AutoShape 520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407" name="AutoShape 521"/>
        <xdr:cNvSpPr>
          <a:spLocks/>
        </xdr:cNvSpPr>
      </xdr:nvSpPr>
      <xdr:spPr>
        <a:xfrm>
          <a:off x="6191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08" name="AutoShape 522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409" name="AutoShape 523"/>
        <xdr:cNvSpPr>
          <a:spLocks/>
        </xdr:cNvSpPr>
      </xdr:nvSpPr>
      <xdr:spPr>
        <a:xfrm>
          <a:off x="78962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7</xdr:col>
      <xdr:colOff>457200</xdr:colOff>
      <xdr:row>0</xdr:row>
      <xdr:rowOff>0</xdr:rowOff>
    </xdr:to>
    <xdr:sp>
      <xdr:nvSpPr>
        <xdr:cNvPr id="410" name="AutoShape 524"/>
        <xdr:cNvSpPr>
          <a:spLocks/>
        </xdr:cNvSpPr>
      </xdr:nvSpPr>
      <xdr:spPr>
        <a:xfrm>
          <a:off x="61722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133350</xdr:colOff>
      <xdr:row>0</xdr:row>
      <xdr:rowOff>0</xdr:rowOff>
    </xdr:to>
    <xdr:sp>
      <xdr:nvSpPr>
        <xdr:cNvPr id="411" name="AutoShape 525"/>
        <xdr:cNvSpPr>
          <a:spLocks/>
        </xdr:cNvSpPr>
      </xdr:nvSpPr>
      <xdr:spPr>
        <a:xfrm>
          <a:off x="12734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133350</xdr:colOff>
      <xdr:row>0</xdr:row>
      <xdr:rowOff>0</xdr:rowOff>
    </xdr:to>
    <xdr:sp>
      <xdr:nvSpPr>
        <xdr:cNvPr id="412" name="AutoShape 526"/>
        <xdr:cNvSpPr>
          <a:spLocks/>
        </xdr:cNvSpPr>
      </xdr:nvSpPr>
      <xdr:spPr>
        <a:xfrm>
          <a:off x="12734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413" name="AutoShape 532"/>
        <xdr:cNvSpPr>
          <a:spLocks/>
        </xdr:cNvSpPr>
      </xdr:nvSpPr>
      <xdr:spPr>
        <a:xfrm>
          <a:off x="5000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414" name="AutoShape 533"/>
        <xdr:cNvSpPr>
          <a:spLocks/>
        </xdr:cNvSpPr>
      </xdr:nvSpPr>
      <xdr:spPr>
        <a:xfrm>
          <a:off x="51054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415" name="AutoShape 534"/>
        <xdr:cNvSpPr>
          <a:spLocks/>
        </xdr:cNvSpPr>
      </xdr:nvSpPr>
      <xdr:spPr>
        <a:xfrm>
          <a:off x="58007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416" name="AutoShape 535"/>
        <xdr:cNvSpPr>
          <a:spLocks/>
        </xdr:cNvSpPr>
      </xdr:nvSpPr>
      <xdr:spPr>
        <a:xfrm>
          <a:off x="5057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417" name="AutoShape 536"/>
        <xdr:cNvSpPr>
          <a:spLocks/>
        </xdr:cNvSpPr>
      </xdr:nvSpPr>
      <xdr:spPr>
        <a:xfrm>
          <a:off x="504825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418" name="AutoShape 537"/>
        <xdr:cNvSpPr>
          <a:spLocks/>
        </xdr:cNvSpPr>
      </xdr:nvSpPr>
      <xdr:spPr>
        <a:xfrm>
          <a:off x="5048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419" name="AutoShape 538"/>
        <xdr:cNvSpPr>
          <a:spLocks/>
        </xdr:cNvSpPr>
      </xdr:nvSpPr>
      <xdr:spPr>
        <a:xfrm>
          <a:off x="5048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420" name="AutoShape 539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421" name="AutoShape 540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422" name="AutoShape 541"/>
        <xdr:cNvSpPr>
          <a:spLocks/>
        </xdr:cNvSpPr>
      </xdr:nvSpPr>
      <xdr:spPr>
        <a:xfrm>
          <a:off x="690562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423" name="AutoShape 542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424" name="AutoShape 543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425" name="AutoShape 544"/>
        <xdr:cNvSpPr>
          <a:spLocks/>
        </xdr:cNvSpPr>
      </xdr:nvSpPr>
      <xdr:spPr>
        <a:xfrm>
          <a:off x="7886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426" name="AutoShape 545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27" name="AutoShape 546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28" name="AutoShape 547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9" name="AutoShape 548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0" name="AutoShape 549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431" name="AutoShape 550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432" name="AutoShape 551"/>
        <xdr:cNvSpPr>
          <a:spLocks/>
        </xdr:cNvSpPr>
      </xdr:nvSpPr>
      <xdr:spPr>
        <a:xfrm>
          <a:off x="50958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433" name="AutoShape 552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434" name="AutoShape 553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435" name="AutoShape 554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436" name="AutoShape 555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437" name="AutoShape 556"/>
        <xdr:cNvSpPr>
          <a:spLocks/>
        </xdr:cNvSpPr>
      </xdr:nvSpPr>
      <xdr:spPr>
        <a:xfrm>
          <a:off x="5114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438" name="AutoShape 557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439" name="AutoShape 558"/>
        <xdr:cNvSpPr>
          <a:spLocks/>
        </xdr:cNvSpPr>
      </xdr:nvSpPr>
      <xdr:spPr>
        <a:xfrm>
          <a:off x="69246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440" name="AutoShape 559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441" name="AutoShape 560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442" name="AutoShape 561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443" name="AutoShape 562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444" name="AutoShape 563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133350</xdr:colOff>
      <xdr:row>0</xdr:row>
      <xdr:rowOff>0</xdr:rowOff>
    </xdr:to>
    <xdr:sp>
      <xdr:nvSpPr>
        <xdr:cNvPr id="445" name="AutoShape 564"/>
        <xdr:cNvSpPr>
          <a:spLocks/>
        </xdr:cNvSpPr>
      </xdr:nvSpPr>
      <xdr:spPr>
        <a:xfrm>
          <a:off x="12734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446" name="AutoShape 565"/>
        <xdr:cNvSpPr>
          <a:spLocks/>
        </xdr:cNvSpPr>
      </xdr:nvSpPr>
      <xdr:spPr>
        <a:xfrm>
          <a:off x="3524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447" name="AutoShape 566"/>
        <xdr:cNvSpPr>
          <a:spLocks/>
        </xdr:cNvSpPr>
      </xdr:nvSpPr>
      <xdr:spPr>
        <a:xfrm>
          <a:off x="61626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448" name="AutoShape 567"/>
        <xdr:cNvSpPr>
          <a:spLocks/>
        </xdr:cNvSpPr>
      </xdr:nvSpPr>
      <xdr:spPr>
        <a:xfrm>
          <a:off x="32670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449" name="AutoShape 568"/>
        <xdr:cNvSpPr>
          <a:spLocks/>
        </xdr:cNvSpPr>
      </xdr:nvSpPr>
      <xdr:spPr>
        <a:xfrm>
          <a:off x="41719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450" name="AutoShape 569"/>
        <xdr:cNvSpPr>
          <a:spLocks/>
        </xdr:cNvSpPr>
      </xdr:nvSpPr>
      <xdr:spPr>
        <a:xfrm>
          <a:off x="6943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451" name="AutoShape 570"/>
        <xdr:cNvSpPr>
          <a:spLocks/>
        </xdr:cNvSpPr>
      </xdr:nvSpPr>
      <xdr:spPr>
        <a:xfrm>
          <a:off x="86963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452" name="AutoShape 571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453" name="AutoShape 572"/>
        <xdr:cNvSpPr>
          <a:spLocks/>
        </xdr:cNvSpPr>
      </xdr:nvSpPr>
      <xdr:spPr>
        <a:xfrm>
          <a:off x="6191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54" name="AutoShape 573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455" name="AutoShape 574"/>
        <xdr:cNvSpPr>
          <a:spLocks/>
        </xdr:cNvSpPr>
      </xdr:nvSpPr>
      <xdr:spPr>
        <a:xfrm>
          <a:off x="78962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7</xdr:col>
      <xdr:colOff>457200</xdr:colOff>
      <xdr:row>0</xdr:row>
      <xdr:rowOff>0</xdr:rowOff>
    </xdr:to>
    <xdr:sp>
      <xdr:nvSpPr>
        <xdr:cNvPr id="456" name="AutoShape 575"/>
        <xdr:cNvSpPr>
          <a:spLocks/>
        </xdr:cNvSpPr>
      </xdr:nvSpPr>
      <xdr:spPr>
        <a:xfrm>
          <a:off x="61722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133350</xdr:colOff>
      <xdr:row>0</xdr:row>
      <xdr:rowOff>0</xdr:rowOff>
    </xdr:to>
    <xdr:sp>
      <xdr:nvSpPr>
        <xdr:cNvPr id="457" name="AutoShape 576"/>
        <xdr:cNvSpPr>
          <a:spLocks/>
        </xdr:cNvSpPr>
      </xdr:nvSpPr>
      <xdr:spPr>
        <a:xfrm>
          <a:off x="12734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15</xdr:col>
      <xdr:colOff>133350</xdr:colOff>
      <xdr:row>0</xdr:row>
      <xdr:rowOff>0</xdr:rowOff>
    </xdr:to>
    <xdr:sp>
      <xdr:nvSpPr>
        <xdr:cNvPr id="458" name="AutoShape 577"/>
        <xdr:cNvSpPr>
          <a:spLocks/>
        </xdr:cNvSpPr>
      </xdr:nvSpPr>
      <xdr:spPr>
        <a:xfrm>
          <a:off x="127349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459" name="AutoShape 583"/>
        <xdr:cNvSpPr>
          <a:spLocks/>
        </xdr:cNvSpPr>
      </xdr:nvSpPr>
      <xdr:spPr>
        <a:xfrm>
          <a:off x="5000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460" name="AutoShape 584"/>
        <xdr:cNvSpPr>
          <a:spLocks/>
        </xdr:cNvSpPr>
      </xdr:nvSpPr>
      <xdr:spPr>
        <a:xfrm>
          <a:off x="51054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461" name="AutoShape 585"/>
        <xdr:cNvSpPr>
          <a:spLocks/>
        </xdr:cNvSpPr>
      </xdr:nvSpPr>
      <xdr:spPr>
        <a:xfrm>
          <a:off x="58007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462" name="AutoShape 586"/>
        <xdr:cNvSpPr>
          <a:spLocks/>
        </xdr:cNvSpPr>
      </xdr:nvSpPr>
      <xdr:spPr>
        <a:xfrm>
          <a:off x="5057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463" name="AutoShape 587"/>
        <xdr:cNvSpPr>
          <a:spLocks/>
        </xdr:cNvSpPr>
      </xdr:nvSpPr>
      <xdr:spPr>
        <a:xfrm>
          <a:off x="504825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464" name="AutoShape 588"/>
        <xdr:cNvSpPr>
          <a:spLocks/>
        </xdr:cNvSpPr>
      </xdr:nvSpPr>
      <xdr:spPr>
        <a:xfrm>
          <a:off x="5048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465" name="AutoShape 589"/>
        <xdr:cNvSpPr>
          <a:spLocks/>
        </xdr:cNvSpPr>
      </xdr:nvSpPr>
      <xdr:spPr>
        <a:xfrm>
          <a:off x="5048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466" name="AutoShape 590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467" name="AutoShape 591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468" name="AutoShape 592"/>
        <xdr:cNvSpPr>
          <a:spLocks/>
        </xdr:cNvSpPr>
      </xdr:nvSpPr>
      <xdr:spPr>
        <a:xfrm>
          <a:off x="690562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469" name="AutoShape 593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470" name="AutoShape 594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471" name="AutoShape 595"/>
        <xdr:cNvSpPr>
          <a:spLocks/>
        </xdr:cNvSpPr>
      </xdr:nvSpPr>
      <xdr:spPr>
        <a:xfrm>
          <a:off x="7886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472" name="AutoShape 596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73" name="AutoShape 597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74" name="AutoShape 598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5" name="AutoShape 599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6" name="AutoShape 600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477" name="AutoShape 601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478" name="AutoShape 602"/>
        <xdr:cNvSpPr>
          <a:spLocks/>
        </xdr:cNvSpPr>
      </xdr:nvSpPr>
      <xdr:spPr>
        <a:xfrm>
          <a:off x="50958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479" name="AutoShape 603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480" name="AutoShape 604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481" name="AutoShape 605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482" name="AutoShape 606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483" name="AutoShape 607"/>
        <xdr:cNvSpPr>
          <a:spLocks/>
        </xdr:cNvSpPr>
      </xdr:nvSpPr>
      <xdr:spPr>
        <a:xfrm>
          <a:off x="5114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484" name="AutoShape 608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485" name="AutoShape 609"/>
        <xdr:cNvSpPr>
          <a:spLocks/>
        </xdr:cNvSpPr>
      </xdr:nvSpPr>
      <xdr:spPr>
        <a:xfrm>
          <a:off x="69246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486" name="AutoShape 610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487" name="AutoShape 611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488" name="AutoShape 612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489" name="AutoShape 613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490" name="AutoShape 614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491" name="AutoShape 618"/>
        <xdr:cNvSpPr>
          <a:spLocks/>
        </xdr:cNvSpPr>
      </xdr:nvSpPr>
      <xdr:spPr>
        <a:xfrm>
          <a:off x="32670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492" name="AutoShape 619"/>
        <xdr:cNvSpPr>
          <a:spLocks/>
        </xdr:cNvSpPr>
      </xdr:nvSpPr>
      <xdr:spPr>
        <a:xfrm>
          <a:off x="41719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493" name="AutoShape 620"/>
        <xdr:cNvSpPr>
          <a:spLocks/>
        </xdr:cNvSpPr>
      </xdr:nvSpPr>
      <xdr:spPr>
        <a:xfrm>
          <a:off x="6943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494" name="AutoShape 621"/>
        <xdr:cNvSpPr>
          <a:spLocks/>
        </xdr:cNvSpPr>
      </xdr:nvSpPr>
      <xdr:spPr>
        <a:xfrm>
          <a:off x="86963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495" name="AutoShape 622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496" name="AutoShape 623"/>
        <xdr:cNvSpPr>
          <a:spLocks/>
        </xdr:cNvSpPr>
      </xdr:nvSpPr>
      <xdr:spPr>
        <a:xfrm>
          <a:off x="6191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497" name="AutoShape 624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498" name="AutoShape 625"/>
        <xdr:cNvSpPr>
          <a:spLocks/>
        </xdr:cNvSpPr>
      </xdr:nvSpPr>
      <xdr:spPr>
        <a:xfrm>
          <a:off x="78962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499" name="AutoShape 634"/>
        <xdr:cNvSpPr>
          <a:spLocks/>
        </xdr:cNvSpPr>
      </xdr:nvSpPr>
      <xdr:spPr>
        <a:xfrm>
          <a:off x="5067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500" name="AutoShape 635"/>
        <xdr:cNvSpPr>
          <a:spLocks/>
        </xdr:cNvSpPr>
      </xdr:nvSpPr>
      <xdr:spPr>
        <a:xfrm>
          <a:off x="50387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501" name="AutoShape 637"/>
        <xdr:cNvSpPr>
          <a:spLocks/>
        </xdr:cNvSpPr>
      </xdr:nvSpPr>
      <xdr:spPr>
        <a:xfrm>
          <a:off x="5000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502" name="AutoShape 638"/>
        <xdr:cNvSpPr>
          <a:spLocks/>
        </xdr:cNvSpPr>
      </xdr:nvSpPr>
      <xdr:spPr>
        <a:xfrm>
          <a:off x="51054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503" name="AutoShape 639"/>
        <xdr:cNvSpPr>
          <a:spLocks/>
        </xdr:cNvSpPr>
      </xdr:nvSpPr>
      <xdr:spPr>
        <a:xfrm>
          <a:off x="58007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504" name="AutoShape 640"/>
        <xdr:cNvSpPr>
          <a:spLocks/>
        </xdr:cNvSpPr>
      </xdr:nvSpPr>
      <xdr:spPr>
        <a:xfrm>
          <a:off x="5057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505" name="AutoShape 641"/>
        <xdr:cNvSpPr>
          <a:spLocks/>
        </xdr:cNvSpPr>
      </xdr:nvSpPr>
      <xdr:spPr>
        <a:xfrm>
          <a:off x="504825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506" name="AutoShape 642"/>
        <xdr:cNvSpPr>
          <a:spLocks/>
        </xdr:cNvSpPr>
      </xdr:nvSpPr>
      <xdr:spPr>
        <a:xfrm>
          <a:off x="5048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507" name="AutoShape 643"/>
        <xdr:cNvSpPr>
          <a:spLocks/>
        </xdr:cNvSpPr>
      </xdr:nvSpPr>
      <xdr:spPr>
        <a:xfrm>
          <a:off x="5048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508" name="AutoShape 644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509" name="AutoShape 645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510" name="AutoShape 646"/>
        <xdr:cNvSpPr>
          <a:spLocks/>
        </xdr:cNvSpPr>
      </xdr:nvSpPr>
      <xdr:spPr>
        <a:xfrm>
          <a:off x="690562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511" name="AutoShape 647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512" name="AutoShape 648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513" name="AutoShape 649"/>
        <xdr:cNvSpPr>
          <a:spLocks/>
        </xdr:cNvSpPr>
      </xdr:nvSpPr>
      <xdr:spPr>
        <a:xfrm>
          <a:off x="7886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514" name="AutoShape 650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515" name="AutoShape 651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516" name="AutoShape 652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7" name="AutoShape 653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8" name="AutoShape 654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519" name="AutoShape 655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520" name="AutoShape 656"/>
        <xdr:cNvSpPr>
          <a:spLocks/>
        </xdr:cNvSpPr>
      </xdr:nvSpPr>
      <xdr:spPr>
        <a:xfrm>
          <a:off x="50958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521" name="AutoShape 657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522" name="AutoShape 658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523" name="AutoShape 659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524" name="AutoShape 660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525" name="AutoShape 661"/>
        <xdr:cNvSpPr>
          <a:spLocks/>
        </xdr:cNvSpPr>
      </xdr:nvSpPr>
      <xdr:spPr>
        <a:xfrm>
          <a:off x="5114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526" name="AutoShape 662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527" name="AutoShape 663"/>
        <xdr:cNvSpPr>
          <a:spLocks/>
        </xdr:cNvSpPr>
      </xdr:nvSpPr>
      <xdr:spPr>
        <a:xfrm>
          <a:off x="69246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528" name="AutoShape 664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529" name="AutoShape 665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530" name="AutoShape 666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531" name="AutoShape 667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532" name="AutoShape 668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533" name="AutoShape 669"/>
        <xdr:cNvSpPr>
          <a:spLocks/>
        </xdr:cNvSpPr>
      </xdr:nvSpPr>
      <xdr:spPr>
        <a:xfrm>
          <a:off x="32670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534" name="AutoShape 670"/>
        <xdr:cNvSpPr>
          <a:spLocks/>
        </xdr:cNvSpPr>
      </xdr:nvSpPr>
      <xdr:spPr>
        <a:xfrm>
          <a:off x="41719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535" name="AutoShape 671"/>
        <xdr:cNvSpPr>
          <a:spLocks/>
        </xdr:cNvSpPr>
      </xdr:nvSpPr>
      <xdr:spPr>
        <a:xfrm>
          <a:off x="6943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536" name="AutoShape 672"/>
        <xdr:cNvSpPr>
          <a:spLocks/>
        </xdr:cNvSpPr>
      </xdr:nvSpPr>
      <xdr:spPr>
        <a:xfrm>
          <a:off x="86963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537" name="AutoShape 673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538" name="AutoShape 674"/>
        <xdr:cNvSpPr>
          <a:spLocks/>
        </xdr:cNvSpPr>
      </xdr:nvSpPr>
      <xdr:spPr>
        <a:xfrm>
          <a:off x="6191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539" name="AutoShape 675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540" name="AutoShape 676"/>
        <xdr:cNvSpPr>
          <a:spLocks/>
        </xdr:cNvSpPr>
      </xdr:nvSpPr>
      <xdr:spPr>
        <a:xfrm>
          <a:off x="78962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541" name="AutoShape 677"/>
        <xdr:cNvSpPr>
          <a:spLocks/>
        </xdr:cNvSpPr>
      </xdr:nvSpPr>
      <xdr:spPr>
        <a:xfrm>
          <a:off x="5067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542" name="AutoShape 678"/>
        <xdr:cNvSpPr>
          <a:spLocks/>
        </xdr:cNvSpPr>
      </xdr:nvSpPr>
      <xdr:spPr>
        <a:xfrm>
          <a:off x="50387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543" name="AutoShape 679"/>
        <xdr:cNvSpPr>
          <a:spLocks/>
        </xdr:cNvSpPr>
      </xdr:nvSpPr>
      <xdr:spPr>
        <a:xfrm>
          <a:off x="5000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544" name="AutoShape 680"/>
        <xdr:cNvSpPr>
          <a:spLocks/>
        </xdr:cNvSpPr>
      </xdr:nvSpPr>
      <xdr:spPr>
        <a:xfrm>
          <a:off x="51054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545" name="AutoShape 681"/>
        <xdr:cNvSpPr>
          <a:spLocks/>
        </xdr:cNvSpPr>
      </xdr:nvSpPr>
      <xdr:spPr>
        <a:xfrm>
          <a:off x="58007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546" name="AutoShape 682"/>
        <xdr:cNvSpPr>
          <a:spLocks/>
        </xdr:cNvSpPr>
      </xdr:nvSpPr>
      <xdr:spPr>
        <a:xfrm>
          <a:off x="5057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547" name="AutoShape 683"/>
        <xdr:cNvSpPr>
          <a:spLocks/>
        </xdr:cNvSpPr>
      </xdr:nvSpPr>
      <xdr:spPr>
        <a:xfrm>
          <a:off x="504825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548" name="AutoShape 684"/>
        <xdr:cNvSpPr>
          <a:spLocks/>
        </xdr:cNvSpPr>
      </xdr:nvSpPr>
      <xdr:spPr>
        <a:xfrm>
          <a:off x="5048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549" name="AutoShape 685"/>
        <xdr:cNvSpPr>
          <a:spLocks/>
        </xdr:cNvSpPr>
      </xdr:nvSpPr>
      <xdr:spPr>
        <a:xfrm>
          <a:off x="5048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550" name="AutoShape 686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551" name="AutoShape 687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552" name="AutoShape 688"/>
        <xdr:cNvSpPr>
          <a:spLocks/>
        </xdr:cNvSpPr>
      </xdr:nvSpPr>
      <xdr:spPr>
        <a:xfrm>
          <a:off x="690562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553" name="AutoShape 689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554" name="AutoShape 690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555" name="AutoShape 691"/>
        <xdr:cNvSpPr>
          <a:spLocks/>
        </xdr:cNvSpPr>
      </xdr:nvSpPr>
      <xdr:spPr>
        <a:xfrm>
          <a:off x="7886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556" name="AutoShape 692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557" name="AutoShape 693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558" name="AutoShape 694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9" name="AutoShape 695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0" name="AutoShape 696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561" name="AutoShape 697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562" name="AutoShape 698"/>
        <xdr:cNvSpPr>
          <a:spLocks/>
        </xdr:cNvSpPr>
      </xdr:nvSpPr>
      <xdr:spPr>
        <a:xfrm>
          <a:off x="50958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563" name="AutoShape 699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564" name="AutoShape 700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565" name="AutoShape 701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566" name="AutoShape 702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567" name="AutoShape 703"/>
        <xdr:cNvSpPr>
          <a:spLocks/>
        </xdr:cNvSpPr>
      </xdr:nvSpPr>
      <xdr:spPr>
        <a:xfrm>
          <a:off x="5114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568" name="AutoShape 704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569" name="AutoShape 705"/>
        <xdr:cNvSpPr>
          <a:spLocks/>
        </xdr:cNvSpPr>
      </xdr:nvSpPr>
      <xdr:spPr>
        <a:xfrm>
          <a:off x="69246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570" name="AutoShape 706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571" name="AutoShape 707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572" name="AutoShape 708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573" name="AutoShape 709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574" name="AutoShape 710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575" name="AutoShape 711"/>
        <xdr:cNvSpPr>
          <a:spLocks/>
        </xdr:cNvSpPr>
      </xdr:nvSpPr>
      <xdr:spPr>
        <a:xfrm>
          <a:off x="32670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576" name="AutoShape 712"/>
        <xdr:cNvSpPr>
          <a:spLocks/>
        </xdr:cNvSpPr>
      </xdr:nvSpPr>
      <xdr:spPr>
        <a:xfrm>
          <a:off x="41719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577" name="AutoShape 713"/>
        <xdr:cNvSpPr>
          <a:spLocks/>
        </xdr:cNvSpPr>
      </xdr:nvSpPr>
      <xdr:spPr>
        <a:xfrm>
          <a:off x="6943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578" name="AutoShape 714"/>
        <xdr:cNvSpPr>
          <a:spLocks/>
        </xdr:cNvSpPr>
      </xdr:nvSpPr>
      <xdr:spPr>
        <a:xfrm>
          <a:off x="86963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579" name="AutoShape 715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580" name="AutoShape 716"/>
        <xdr:cNvSpPr>
          <a:spLocks/>
        </xdr:cNvSpPr>
      </xdr:nvSpPr>
      <xdr:spPr>
        <a:xfrm>
          <a:off x="6191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581" name="AutoShape 717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582" name="AutoShape 718"/>
        <xdr:cNvSpPr>
          <a:spLocks/>
        </xdr:cNvSpPr>
      </xdr:nvSpPr>
      <xdr:spPr>
        <a:xfrm>
          <a:off x="78962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583" name="AutoShape 719"/>
        <xdr:cNvSpPr>
          <a:spLocks/>
        </xdr:cNvSpPr>
      </xdr:nvSpPr>
      <xdr:spPr>
        <a:xfrm>
          <a:off x="5067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584" name="AutoShape 720"/>
        <xdr:cNvSpPr>
          <a:spLocks/>
        </xdr:cNvSpPr>
      </xdr:nvSpPr>
      <xdr:spPr>
        <a:xfrm>
          <a:off x="50387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585" name="AutoShape 721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586" name="AutoShape 722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587" name="AutoShape 723"/>
        <xdr:cNvSpPr>
          <a:spLocks/>
        </xdr:cNvSpPr>
      </xdr:nvSpPr>
      <xdr:spPr>
        <a:xfrm>
          <a:off x="5000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588" name="AutoShape 724"/>
        <xdr:cNvSpPr>
          <a:spLocks/>
        </xdr:cNvSpPr>
      </xdr:nvSpPr>
      <xdr:spPr>
        <a:xfrm>
          <a:off x="51054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589" name="AutoShape 725"/>
        <xdr:cNvSpPr>
          <a:spLocks/>
        </xdr:cNvSpPr>
      </xdr:nvSpPr>
      <xdr:spPr>
        <a:xfrm>
          <a:off x="58007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590" name="AutoShape 726"/>
        <xdr:cNvSpPr>
          <a:spLocks/>
        </xdr:cNvSpPr>
      </xdr:nvSpPr>
      <xdr:spPr>
        <a:xfrm>
          <a:off x="5057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591" name="AutoShape 727"/>
        <xdr:cNvSpPr>
          <a:spLocks/>
        </xdr:cNvSpPr>
      </xdr:nvSpPr>
      <xdr:spPr>
        <a:xfrm>
          <a:off x="504825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592" name="AutoShape 728"/>
        <xdr:cNvSpPr>
          <a:spLocks/>
        </xdr:cNvSpPr>
      </xdr:nvSpPr>
      <xdr:spPr>
        <a:xfrm>
          <a:off x="5048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593" name="AutoShape 729"/>
        <xdr:cNvSpPr>
          <a:spLocks/>
        </xdr:cNvSpPr>
      </xdr:nvSpPr>
      <xdr:spPr>
        <a:xfrm>
          <a:off x="5048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594" name="AutoShape 730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595" name="AutoShape 731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596" name="AutoShape 732"/>
        <xdr:cNvSpPr>
          <a:spLocks/>
        </xdr:cNvSpPr>
      </xdr:nvSpPr>
      <xdr:spPr>
        <a:xfrm>
          <a:off x="690562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597" name="AutoShape 733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598" name="AutoShape 734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599" name="AutoShape 735"/>
        <xdr:cNvSpPr>
          <a:spLocks/>
        </xdr:cNvSpPr>
      </xdr:nvSpPr>
      <xdr:spPr>
        <a:xfrm>
          <a:off x="7886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600" name="AutoShape 736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601" name="AutoShape 737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602" name="AutoShape 738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3" name="AutoShape 739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4" name="AutoShape 740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605" name="AutoShape 741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606" name="AutoShape 742"/>
        <xdr:cNvSpPr>
          <a:spLocks/>
        </xdr:cNvSpPr>
      </xdr:nvSpPr>
      <xdr:spPr>
        <a:xfrm>
          <a:off x="50958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607" name="AutoShape 743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608" name="AutoShape 744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609" name="AutoShape 745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610" name="AutoShape 746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611" name="AutoShape 747"/>
        <xdr:cNvSpPr>
          <a:spLocks/>
        </xdr:cNvSpPr>
      </xdr:nvSpPr>
      <xdr:spPr>
        <a:xfrm>
          <a:off x="5114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612" name="AutoShape 748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613" name="AutoShape 749"/>
        <xdr:cNvSpPr>
          <a:spLocks/>
        </xdr:cNvSpPr>
      </xdr:nvSpPr>
      <xdr:spPr>
        <a:xfrm>
          <a:off x="69246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614" name="AutoShape 750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615" name="AutoShape 751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616" name="AutoShape 752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617" name="AutoShape 753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618" name="AutoShape 754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619" name="AutoShape 755"/>
        <xdr:cNvSpPr>
          <a:spLocks/>
        </xdr:cNvSpPr>
      </xdr:nvSpPr>
      <xdr:spPr>
        <a:xfrm>
          <a:off x="32670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620" name="AutoShape 756"/>
        <xdr:cNvSpPr>
          <a:spLocks/>
        </xdr:cNvSpPr>
      </xdr:nvSpPr>
      <xdr:spPr>
        <a:xfrm>
          <a:off x="41719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621" name="AutoShape 757"/>
        <xdr:cNvSpPr>
          <a:spLocks/>
        </xdr:cNvSpPr>
      </xdr:nvSpPr>
      <xdr:spPr>
        <a:xfrm>
          <a:off x="6943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622" name="AutoShape 758"/>
        <xdr:cNvSpPr>
          <a:spLocks/>
        </xdr:cNvSpPr>
      </xdr:nvSpPr>
      <xdr:spPr>
        <a:xfrm>
          <a:off x="86963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623" name="AutoShape 759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624" name="AutoShape 760"/>
        <xdr:cNvSpPr>
          <a:spLocks/>
        </xdr:cNvSpPr>
      </xdr:nvSpPr>
      <xdr:spPr>
        <a:xfrm>
          <a:off x="6191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625" name="AutoShape 761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626" name="AutoShape 762"/>
        <xdr:cNvSpPr>
          <a:spLocks/>
        </xdr:cNvSpPr>
      </xdr:nvSpPr>
      <xdr:spPr>
        <a:xfrm>
          <a:off x="78962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627" name="AutoShape 763"/>
        <xdr:cNvSpPr>
          <a:spLocks/>
        </xdr:cNvSpPr>
      </xdr:nvSpPr>
      <xdr:spPr>
        <a:xfrm>
          <a:off x="5067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628" name="AutoShape 764"/>
        <xdr:cNvSpPr>
          <a:spLocks/>
        </xdr:cNvSpPr>
      </xdr:nvSpPr>
      <xdr:spPr>
        <a:xfrm>
          <a:off x="50387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629" name="AutoShape 765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630" name="AutoShape 766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0</xdr:row>
      <xdr:rowOff>0</xdr:rowOff>
    </xdr:from>
    <xdr:to>
      <xdr:col>17</xdr:col>
      <xdr:colOff>247650</xdr:colOff>
      <xdr:row>0</xdr:row>
      <xdr:rowOff>0</xdr:rowOff>
    </xdr:to>
    <xdr:sp>
      <xdr:nvSpPr>
        <xdr:cNvPr id="631" name="AutoShape 767"/>
        <xdr:cNvSpPr>
          <a:spLocks/>
        </xdr:cNvSpPr>
      </xdr:nvSpPr>
      <xdr:spPr>
        <a:xfrm>
          <a:off x="144589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632" name="AutoShape 769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633" name="AutoShape 773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634" name="AutoShape 774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635" name="AutoShape 775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636" name="AutoShape 776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171450</xdr:colOff>
      <xdr:row>0</xdr:row>
      <xdr:rowOff>0</xdr:rowOff>
    </xdr:to>
    <xdr:sp>
      <xdr:nvSpPr>
        <xdr:cNvPr id="637" name="AutoShape 777"/>
        <xdr:cNvSpPr>
          <a:spLocks/>
        </xdr:cNvSpPr>
      </xdr:nvSpPr>
      <xdr:spPr>
        <a:xfrm>
          <a:off x="143827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638" name="AutoShape 778"/>
        <xdr:cNvSpPr>
          <a:spLocks/>
        </xdr:cNvSpPr>
      </xdr:nvSpPr>
      <xdr:spPr>
        <a:xfrm>
          <a:off x="143160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639" name="AutoShape 779"/>
        <xdr:cNvSpPr>
          <a:spLocks/>
        </xdr:cNvSpPr>
      </xdr:nvSpPr>
      <xdr:spPr>
        <a:xfrm>
          <a:off x="143827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123825</xdr:colOff>
      <xdr:row>0</xdr:row>
      <xdr:rowOff>0</xdr:rowOff>
    </xdr:to>
    <xdr:sp>
      <xdr:nvSpPr>
        <xdr:cNvPr id="640" name="AutoShape 780"/>
        <xdr:cNvSpPr>
          <a:spLocks/>
        </xdr:cNvSpPr>
      </xdr:nvSpPr>
      <xdr:spPr>
        <a:xfrm>
          <a:off x="14316075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0</xdr:row>
      <xdr:rowOff>0</xdr:rowOff>
    </xdr:from>
    <xdr:to>
      <xdr:col>17</xdr:col>
      <xdr:colOff>133350</xdr:colOff>
      <xdr:row>0</xdr:row>
      <xdr:rowOff>0</xdr:rowOff>
    </xdr:to>
    <xdr:sp>
      <xdr:nvSpPr>
        <xdr:cNvPr id="641" name="AutoShape 781"/>
        <xdr:cNvSpPr>
          <a:spLocks/>
        </xdr:cNvSpPr>
      </xdr:nvSpPr>
      <xdr:spPr>
        <a:xfrm>
          <a:off x="1432560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642" name="AutoShape 782"/>
        <xdr:cNvSpPr>
          <a:spLocks/>
        </xdr:cNvSpPr>
      </xdr:nvSpPr>
      <xdr:spPr>
        <a:xfrm>
          <a:off x="5000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643" name="AutoShape 783"/>
        <xdr:cNvSpPr>
          <a:spLocks/>
        </xdr:cNvSpPr>
      </xdr:nvSpPr>
      <xdr:spPr>
        <a:xfrm>
          <a:off x="51054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644" name="AutoShape 784"/>
        <xdr:cNvSpPr>
          <a:spLocks/>
        </xdr:cNvSpPr>
      </xdr:nvSpPr>
      <xdr:spPr>
        <a:xfrm>
          <a:off x="58007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645" name="AutoShape 785"/>
        <xdr:cNvSpPr>
          <a:spLocks/>
        </xdr:cNvSpPr>
      </xdr:nvSpPr>
      <xdr:spPr>
        <a:xfrm>
          <a:off x="5057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646" name="AutoShape 786"/>
        <xdr:cNvSpPr>
          <a:spLocks/>
        </xdr:cNvSpPr>
      </xdr:nvSpPr>
      <xdr:spPr>
        <a:xfrm>
          <a:off x="504825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647" name="AutoShape 787"/>
        <xdr:cNvSpPr>
          <a:spLocks/>
        </xdr:cNvSpPr>
      </xdr:nvSpPr>
      <xdr:spPr>
        <a:xfrm>
          <a:off x="5048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648" name="AutoShape 788"/>
        <xdr:cNvSpPr>
          <a:spLocks/>
        </xdr:cNvSpPr>
      </xdr:nvSpPr>
      <xdr:spPr>
        <a:xfrm>
          <a:off x="5048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649" name="AutoShape 789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650" name="AutoShape 790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651" name="AutoShape 791"/>
        <xdr:cNvSpPr>
          <a:spLocks/>
        </xdr:cNvSpPr>
      </xdr:nvSpPr>
      <xdr:spPr>
        <a:xfrm>
          <a:off x="690562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652" name="AutoShape 792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653" name="AutoShape 793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654" name="AutoShape 794"/>
        <xdr:cNvSpPr>
          <a:spLocks/>
        </xdr:cNvSpPr>
      </xdr:nvSpPr>
      <xdr:spPr>
        <a:xfrm>
          <a:off x="78867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655" name="AutoShape 795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656" name="AutoShape 796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657" name="AutoShape 797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8" name="AutoShape 798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9" name="AutoShape 799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660" name="AutoShape 800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661" name="AutoShape 801"/>
        <xdr:cNvSpPr>
          <a:spLocks/>
        </xdr:cNvSpPr>
      </xdr:nvSpPr>
      <xdr:spPr>
        <a:xfrm>
          <a:off x="50958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662" name="AutoShape 802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663" name="AutoShape 803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664" name="AutoShape 804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665" name="AutoShape 805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666" name="AutoShape 806"/>
        <xdr:cNvSpPr>
          <a:spLocks/>
        </xdr:cNvSpPr>
      </xdr:nvSpPr>
      <xdr:spPr>
        <a:xfrm>
          <a:off x="5114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667" name="AutoShape 807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668" name="AutoShape 808"/>
        <xdr:cNvSpPr>
          <a:spLocks/>
        </xdr:cNvSpPr>
      </xdr:nvSpPr>
      <xdr:spPr>
        <a:xfrm>
          <a:off x="69246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669" name="AutoShape 809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670" name="AutoShape 810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671" name="AutoShape 811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672" name="AutoShape 812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673" name="AutoShape 813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674" name="AutoShape 814"/>
        <xdr:cNvSpPr>
          <a:spLocks/>
        </xdr:cNvSpPr>
      </xdr:nvSpPr>
      <xdr:spPr>
        <a:xfrm>
          <a:off x="32670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675" name="AutoShape 815"/>
        <xdr:cNvSpPr>
          <a:spLocks/>
        </xdr:cNvSpPr>
      </xdr:nvSpPr>
      <xdr:spPr>
        <a:xfrm>
          <a:off x="41719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676" name="AutoShape 816"/>
        <xdr:cNvSpPr>
          <a:spLocks/>
        </xdr:cNvSpPr>
      </xdr:nvSpPr>
      <xdr:spPr>
        <a:xfrm>
          <a:off x="6943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677" name="AutoShape 817"/>
        <xdr:cNvSpPr>
          <a:spLocks/>
        </xdr:cNvSpPr>
      </xdr:nvSpPr>
      <xdr:spPr>
        <a:xfrm>
          <a:off x="86963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678" name="AutoShape 818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679" name="AutoShape 819"/>
        <xdr:cNvSpPr>
          <a:spLocks/>
        </xdr:cNvSpPr>
      </xdr:nvSpPr>
      <xdr:spPr>
        <a:xfrm>
          <a:off x="6191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680" name="AutoShape 820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681" name="AutoShape 821"/>
        <xdr:cNvSpPr>
          <a:spLocks/>
        </xdr:cNvSpPr>
      </xdr:nvSpPr>
      <xdr:spPr>
        <a:xfrm>
          <a:off x="78962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682" name="AutoShape 822"/>
        <xdr:cNvSpPr>
          <a:spLocks/>
        </xdr:cNvSpPr>
      </xdr:nvSpPr>
      <xdr:spPr>
        <a:xfrm>
          <a:off x="5067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683" name="AutoShape 823"/>
        <xdr:cNvSpPr>
          <a:spLocks/>
        </xdr:cNvSpPr>
      </xdr:nvSpPr>
      <xdr:spPr>
        <a:xfrm>
          <a:off x="50387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684" name="AutoShape 824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685" name="AutoShape 825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0</xdr:row>
      <xdr:rowOff>0</xdr:rowOff>
    </xdr:from>
    <xdr:to>
      <xdr:col>17</xdr:col>
      <xdr:colOff>247650</xdr:colOff>
      <xdr:row>0</xdr:row>
      <xdr:rowOff>0</xdr:rowOff>
    </xdr:to>
    <xdr:sp>
      <xdr:nvSpPr>
        <xdr:cNvPr id="686" name="AutoShape 826"/>
        <xdr:cNvSpPr>
          <a:spLocks/>
        </xdr:cNvSpPr>
      </xdr:nvSpPr>
      <xdr:spPr>
        <a:xfrm>
          <a:off x="144589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687" name="AutoShape 827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688" name="AutoShape 828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689" name="AutoShape 829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690" name="AutoShape 830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691" name="AutoShape 831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171450</xdr:colOff>
      <xdr:row>0</xdr:row>
      <xdr:rowOff>0</xdr:rowOff>
    </xdr:to>
    <xdr:sp>
      <xdr:nvSpPr>
        <xdr:cNvPr id="692" name="AutoShape 832"/>
        <xdr:cNvSpPr>
          <a:spLocks/>
        </xdr:cNvSpPr>
      </xdr:nvSpPr>
      <xdr:spPr>
        <a:xfrm>
          <a:off x="143827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693" name="AutoShape 833"/>
        <xdr:cNvSpPr>
          <a:spLocks/>
        </xdr:cNvSpPr>
      </xdr:nvSpPr>
      <xdr:spPr>
        <a:xfrm>
          <a:off x="143160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694" name="AutoShape 834"/>
        <xdr:cNvSpPr>
          <a:spLocks/>
        </xdr:cNvSpPr>
      </xdr:nvSpPr>
      <xdr:spPr>
        <a:xfrm>
          <a:off x="143827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123825</xdr:colOff>
      <xdr:row>0</xdr:row>
      <xdr:rowOff>0</xdr:rowOff>
    </xdr:to>
    <xdr:sp>
      <xdr:nvSpPr>
        <xdr:cNvPr id="695" name="AutoShape 835"/>
        <xdr:cNvSpPr>
          <a:spLocks/>
        </xdr:cNvSpPr>
      </xdr:nvSpPr>
      <xdr:spPr>
        <a:xfrm>
          <a:off x="14316075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0</xdr:row>
      <xdr:rowOff>0</xdr:rowOff>
    </xdr:from>
    <xdr:to>
      <xdr:col>17</xdr:col>
      <xdr:colOff>133350</xdr:colOff>
      <xdr:row>0</xdr:row>
      <xdr:rowOff>0</xdr:rowOff>
    </xdr:to>
    <xdr:sp>
      <xdr:nvSpPr>
        <xdr:cNvPr id="696" name="AutoShape 836"/>
        <xdr:cNvSpPr>
          <a:spLocks/>
        </xdr:cNvSpPr>
      </xdr:nvSpPr>
      <xdr:spPr>
        <a:xfrm>
          <a:off x="1432560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697" name="AutoShape 837"/>
        <xdr:cNvSpPr>
          <a:spLocks/>
        </xdr:cNvSpPr>
      </xdr:nvSpPr>
      <xdr:spPr>
        <a:xfrm>
          <a:off x="5000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698" name="AutoShape 838"/>
        <xdr:cNvSpPr>
          <a:spLocks/>
        </xdr:cNvSpPr>
      </xdr:nvSpPr>
      <xdr:spPr>
        <a:xfrm>
          <a:off x="51054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699" name="AutoShape 839"/>
        <xdr:cNvSpPr>
          <a:spLocks/>
        </xdr:cNvSpPr>
      </xdr:nvSpPr>
      <xdr:spPr>
        <a:xfrm>
          <a:off x="58007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700" name="AutoShape 840"/>
        <xdr:cNvSpPr>
          <a:spLocks/>
        </xdr:cNvSpPr>
      </xdr:nvSpPr>
      <xdr:spPr>
        <a:xfrm>
          <a:off x="5057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701" name="AutoShape 841"/>
        <xdr:cNvSpPr>
          <a:spLocks/>
        </xdr:cNvSpPr>
      </xdr:nvSpPr>
      <xdr:spPr>
        <a:xfrm>
          <a:off x="504825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702" name="AutoShape 842"/>
        <xdr:cNvSpPr>
          <a:spLocks/>
        </xdr:cNvSpPr>
      </xdr:nvSpPr>
      <xdr:spPr>
        <a:xfrm>
          <a:off x="5048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703" name="AutoShape 843"/>
        <xdr:cNvSpPr>
          <a:spLocks/>
        </xdr:cNvSpPr>
      </xdr:nvSpPr>
      <xdr:spPr>
        <a:xfrm>
          <a:off x="5048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704" name="AutoShape 844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705" name="AutoShape 845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706" name="AutoShape 846"/>
        <xdr:cNvSpPr>
          <a:spLocks/>
        </xdr:cNvSpPr>
      </xdr:nvSpPr>
      <xdr:spPr>
        <a:xfrm>
          <a:off x="690562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707" name="AutoShape 847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708" name="AutoShape 848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709" name="AutoShape 849"/>
        <xdr:cNvSpPr>
          <a:spLocks/>
        </xdr:cNvSpPr>
      </xdr:nvSpPr>
      <xdr:spPr>
        <a:xfrm>
          <a:off x="7820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710" name="AutoShape 850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711" name="AutoShape 851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712" name="AutoShape 852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3" name="AutoShape 853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4" name="AutoShape 854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715" name="AutoShape 855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716" name="AutoShape 856"/>
        <xdr:cNvSpPr>
          <a:spLocks/>
        </xdr:cNvSpPr>
      </xdr:nvSpPr>
      <xdr:spPr>
        <a:xfrm>
          <a:off x="50958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717" name="AutoShape 857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718" name="AutoShape 858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719" name="AutoShape 859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720" name="AutoShape 860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721" name="AutoShape 861"/>
        <xdr:cNvSpPr>
          <a:spLocks/>
        </xdr:cNvSpPr>
      </xdr:nvSpPr>
      <xdr:spPr>
        <a:xfrm>
          <a:off x="5114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722" name="AutoShape 864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723" name="AutoShape 865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724" name="AutoShape 866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725" name="AutoShape 867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726" name="AutoShape 868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727" name="AutoShape 869"/>
        <xdr:cNvSpPr>
          <a:spLocks/>
        </xdr:cNvSpPr>
      </xdr:nvSpPr>
      <xdr:spPr>
        <a:xfrm>
          <a:off x="32670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728" name="AutoShape 870"/>
        <xdr:cNvSpPr>
          <a:spLocks/>
        </xdr:cNvSpPr>
      </xdr:nvSpPr>
      <xdr:spPr>
        <a:xfrm>
          <a:off x="41719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729" name="AutoShape 871"/>
        <xdr:cNvSpPr>
          <a:spLocks/>
        </xdr:cNvSpPr>
      </xdr:nvSpPr>
      <xdr:spPr>
        <a:xfrm>
          <a:off x="6943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730" name="AutoShape 872"/>
        <xdr:cNvSpPr>
          <a:spLocks/>
        </xdr:cNvSpPr>
      </xdr:nvSpPr>
      <xdr:spPr>
        <a:xfrm>
          <a:off x="86963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731" name="AutoShape 873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732" name="AutoShape 874"/>
        <xdr:cNvSpPr>
          <a:spLocks/>
        </xdr:cNvSpPr>
      </xdr:nvSpPr>
      <xdr:spPr>
        <a:xfrm>
          <a:off x="6191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733" name="AutoShape 875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734" name="AutoShape 876"/>
        <xdr:cNvSpPr>
          <a:spLocks/>
        </xdr:cNvSpPr>
      </xdr:nvSpPr>
      <xdr:spPr>
        <a:xfrm>
          <a:off x="78962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735" name="AutoShape 877"/>
        <xdr:cNvSpPr>
          <a:spLocks/>
        </xdr:cNvSpPr>
      </xdr:nvSpPr>
      <xdr:spPr>
        <a:xfrm>
          <a:off x="5067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736" name="AutoShape 878"/>
        <xdr:cNvSpPr>
          <a:spLocks/>
        </xdr:cNvSpPr>
      </xdr:nvSpPr>
      <xdr:spPr>
        <a:xfrm>
          <a:off x="50387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737" name="AutoShape 879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738" name="AutoShape 880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0</xdr:row>
      <xdr:rowOff>0</xdr:rowOff>
    </xdr:from>
    <xdr:to>
      <xdr:col>17</xdr:col>
      <xdr:colOff>247650</xdr:colOff>
      <xdr:row>0</xdr:row>
      <xdr:rowOff>0</xdr:rowOff>
    </xdr:to>
    <xdr:sp>
      <xdr:nvSpPr>
        <xdr:cNvPr id="739" name="AutoShape 881"/>
        <xdr:cNvSpPr>
          <a:spLocks/>
        </xdr:cNvSpPr>
      </xdr:nvSpPr>
      <xdr:spPr>
        <a:xfrm>
          <a:off x="144589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740" name="AutoShape 882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741" name="AutoShape 883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742" name="AutoShape 884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743" name="AutoShape 885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744" name="AutoShape 886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745" name="AutoShape 887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746" name="AutoShape 888"/>
        <xdr:cNvSpPr>
          <a:spLocks/>
        </xdr:cNvSpPr>
      </xdr:nvSpPr>
      <xdr:spPr>
        <a:xfrm>
          <a:off x="143160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747" name="AutoShape 889"/>
        <xdr:cNvSpPr>
          <a:spLocks/>
        </xdr:cNvSpPr>
      </xdr:nvSpPr>
      <xdr:spPr>
        <a:xfrm>
          <a:off x="143827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748" name="AutoShape 892"/>
        <xdr:cNvSpPr>
          <a:spLocks/>
        </xdr:cNvSpPr>
      </xdr:nvSpPr>
      <xdr:spPr>
        <a:xfrm>
          <a:off x="60960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749" name="AutoShape 893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750" name="AutoShape 894"/>
        <xdr:cNvSpPr>
          <a:spLocks/>
        </xdr:cNvSpPr>
      </xdr:nvSpPr>
      <xdr:spPr>
        <a:xfrm>
          <a:off x="69246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751" name="AutoShape 897"/>
        <xdr:cNvSpPr>
          <a:spLocks/>
        </xdr:cNvSpPr>
      </xdr:nvSpPr>
      <xdr:spPr>
        <a:xfrm>
          <a:off x="79438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752" name="AutoShape 898"/>
        <xdr:cNvSpPr>
          <a:spLocks/>
        </xdr:cNvSpPr>
      </xdr:nvSpPr>
      <xdr:spPr>
        <a:xfrm>
          <a:off x="61817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753" name="AutoShape 900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754" name="AutoShape 901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755" name="AutoShape 903"/>
        <xdr:cNvSpPr>
          <a:spLocks/>
        </xdr:cNvSpPr>
      </xdr:nvSpPr>
      <xdr:spPr>
        <a:xfrm>
          <a:off x="63055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756" name="AutoShape 904"/>
        <xdr:cNvSpPr>
          <a:spLocks/>
        </xdr:cNvSpPr>
      </xdr:nvSpPr>
      <xdr:spPr>
        <a:xfrm>
          <a:off x="7934325" y="0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757" name="AutoShape 905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758" name="AutoShape 906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759" name="AutoShape 907"/>
        <xdr:cNvSpPr>
          <a:spLocks/>
        </xdr:cNvSpPr>
      </xdr:nvSpPr>
      <xdr:spPr>
        <a:xfrm>
          <a:off x="5000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760" name="AutoShape 908"/>
        <xdr:cNvSpPr>
          <a:spLocks/>
        </xdr:cNvSpPr>
      </xdr:nvSpPr>
      <xdr:spPr>
        <a:xfrm>
          <a:off x="51054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761" name="AutoShape 909"/>
        <xdr:cNvSpPr>
          <a:spLocks/>
        </xdr:cNvSpPr>
      </xdr:nvSpPr>
      <xdr:spPr>
        <a:xfrm>
          <a:off x="58007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762" name="AutoShape 910"/>
        <xdr:cNvSpPr>
          <a:spLocks/>
        </xdr:cNvSpPr>
      </xdr:nvSpPr>
      <xdr:spPr>
        <a:xfrm>
          <a:off x="5057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763" name="AutoShape 911"/>
        <xdr:cNvSpPr>
          <a:spLocks/>
        </xdr:cNvSpPr>
      </xdr:nvSpPr>
      <xdr:spPr>
        <a:xfrm>
          <a:off x="504825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764" name="AutoShape 912"/>
        <xdr:cNvSpPr>
          <a:spLocks/>
        </xdr:cNvSpPr>
      </xdr:nvSpPr>
      <xdr:spPr>
        <a:xfrm>
          <a:off x="5048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765" name="AutoShape 913"/>
        <xdr:cNvSpPr>
          <a:spLocks/>
        </xdr:cNvSpPr>
      </xdr:nvSpPr>
      <xdr:spPr>
        <a:xfrm>
          <a:off x="5048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766" name="AutoShape 914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767" name="AutoShape 915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768" name="AutoShape 916"/>
        <xdr:cNvSpPr>
          <a:spLocks/>
        </xdr:cNvSpPr>
      </xdr:nvSpPr>
      <xdr:spPr>
        <a:xfrm>
          <a:off x="690562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769" name="AutoShape 917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770" name="AutoShape 918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771" name="AutoShape 919"/>
        <xdr:cNvSpPr>
          <a:spLocks/>
        </xdr:cNvSpPr>
      </xdr:nvSpPr>
      <xdr:spPr>
        <a:xfrm>
          <a:off x="7820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772" name="AutoShape 920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773" name="AutoShape 921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774" name="AutoShape 922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5" name="AutoShape 923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6" name="AutoShape 924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777" name="AutoShape 925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778" name="AutoShape 926"/>
        <xdr:cNvSpPr>
          <a:spLocks/>
        </xdr:cNvSpPr>
      </xdr:nvSpPr>
      <xdr:spPr>
        <a:xfrm>
          <a:off x="50958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779" name="AutoShape 927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780" name="AutoShape 928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781" name="AutoShape 929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782" name="AutoShape 930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783" name="AutoShape 931"/>
        <xdr:cNvSpPr>
          <a:spLocks/>
        </xdr:cNvSpPr>
      </xdr:nvSpPr>
      <xdr:spPr>
        <a:xfrm>
          <a:off x="5114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784" name="AutoShape 932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785" name="AutoShape 933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786" name="AutoShape 934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787" name="AutoShape 935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788" name="AutoShape 936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789" name="AutoShape 937"/>
        <xdr:cNvSpPr>
          <a:spLocks/>
        </xdr:cNvSpPr>
      </xdr:nvSpPr>
      <xdr:spPr>
        <a:xfrm>
          <a:off x="32670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790" name="AutoShape 938"/>
        <xdr:cNvSpPr>
          <a:spLocks/>
        </xdr:cNvSpPr>
      </xdr:nvSpPr>
      <xdr:spPr>
        <a:xfrm>
          <a:off x="41719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791" name="AutoShape 939"/>
        <xdr:cNvSpPr>
          <a:spLocks/>
        </xdr:cNvSpPr>
      </xdr:nvSpPr>
      <xdr:spPr>
        <a:xfrm>
          <a:off x="6943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792" name="AutoShape 940"/>
        <xdr:cNvSpPr>
          <a:spLocks/>
        </xdr:cNvSpPr>
      </xdr:nvSpPr>
      <xdr:spPr>
        <a:xfrm>
          <a:off x="86963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793" name="AutoShape 941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794" name="AutoShape 942"/>
        <xdr:cNvSpPr>
          <a:spLocks/>
        </xdr:cNvSpPr>
      </xdr:nvSpPr>
      <xdr:spPr>
        <a:xfrm>
          <a:off x="6191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795" name="AutoShape 943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796" name="AutoShape 944"/>
        <xdr:cNvSpPr>
          <a:spLocks/>
        </xdr:cNvSpPr>
      </xdr:nvSpPr>
      <xdr:spPr>
        <a:xfrm>
          <a:off x="78962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797" name="AutoShape 945"/>
        <xdr:cNvSpPr>
          <a:spLocks/>
        </xdr:cNvSpPr>
      </xdr:nvSpPr>
      <xdr:spPr>
        <a:xfrm>
          <a:off x="5067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798" name="AutoShape 946"/>
        <xdr:cNvSpPr>
          <a:spLocks/>
        </xdr:cNvSpPr>
      </xdr:nvSpPr>
      <xdr:spPr>
        <a:xfrm>
          <a:off x="50387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799" name="AutoShape 947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800" name="AutoShape 948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>
      <xdr:nvSpPr>
        <xdr:cNvPr id="801" name="AutoShape 949"/>
        <xdr:cNvSpPr>
          <a:spLocks/>
        </xdr:cNvSpPr>
      </xdr:nvSpPr>
      <xdr:spPr>
        <a:xfrm>
          <a:off x="143446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802" name="AutoShape 950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803" name="AutoShape 951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804" name="AutoShape 952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805" name="AutoShape 953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806" name="AutoShape 954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807" name="AutoShape 955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808" name="AutoShape 956"/>
        <xdr:cNvSpPr>
          <a:spLocks/>
        </xdr:cNvSpPr>
      </xdr:nvSpPr>
      <xdr:spPr>
        <a:xfrm>
          <a:off x="143160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809" name="AutoShape 957"/>
        <xdr:cNvSpPr>
          <a:spLocks/>
        </xdr:cNvSpPr>
      </xdr:nvSpPr>
      <xdr:spPr>
        <a:xfrm>
          <a:off x="143827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10" name="AutoShape 958"/>
        <xdr:cNvSpPr>
          <a:spLocks/>
        </xdr:cNvSpPr>
      </xdr:nvSpPr>
      <xdr:spPr>
        <a:xfrm>
          <a:off x="60960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811" name="AutoShape 959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812" name="AutoShape 960"/>
        <xdr:cNvSpPr>
          <a:spLocks/>
        </xdr:cNvSpPr>
      </xdr:nvSpPr>
      <xdr:spPr>
        <a:xfrm>
          <a:off x="69246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13" name="AutoShape 961"/>
        <xdr:cNvSpPr>
          <a:spLocks/>
        </xdr:cNvSpPr>
      </xdr:nvSpPr>
      <xdr:spPr>
        <a:xfrm>
          <a:off x="79438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814" name="AutoShape 962"/>
        <xdr:cNvSpPr>
          <a:spLocks/>
        </xdr:cNvSpPr>
      </xdr:nvSpPr>
      <xdr:spPr>
        <a:xfrm>
          <a:off x="61817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815" name="AutoShape 963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816" name="AutoShape 964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817" name="AutoShape 965"/>
        <xdr:cNvSpPr>
          <a:spLocks/>
        </xdr:cNvSpPr>
      </xdr:nvSpPr>
      <xdr:spPr>
        <a:xfrm>
          <a:off x="63055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18" name="AutoShape 966"/>
        <xdr:cNvSpPr>
          <a:spLocks/>
        </xdr:cNvSpPr>
      </xdr:nvSpPr>
      <xdr:spPr>
        <a:xfrm>
          <a:off x="7934325" y="0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819" name="AutoShape 967"/>
        <xdr:cNvSpPr>
          <a:spLocks/>
        </xdr:cNvSpPr>
      </xdr:nvSpPr>
      <xdr:spPr>
        <a:xfrm>
          <a:off x="143065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820" name="AutoShape 968"/>
        <xdr:cNvSpPr>
          <a:spLocks/>
        </xdr:cNvSpPr>
      </xdr:nvSpPr>
      <xdr:spPr>
        <a:xfrm>
          <a:off x="143256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821" name="AutoShape 969"/>
        <xdr:cNvSpPr>
          <a:spLocks/>
        </xdr:cNvSpPr>
      </xdr:nvSpPr>
      <xdr:spPr>
        <a:xfrm>
          <a:off x="5000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822" name="AutoShape 970"/>
        <xdr:cNvSpPr>
          <a:spLocks/>
        </xdr:cNvSpPr>
      </xdr:nvSpPr>
      <xdr:spPr>
        <a:xfrm>
          <a:off x="51054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823" name="AutoShape 971"/>
        <xdr:cNvSpPr>
          <a:spLocks/>
        </xdr:cNvSpPr>
      </xdr:nvSpPr>
      <xdr:spPr>
        <a:xfrm>
          <a:off x="58007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824" name="AutoShape 972"/>
        <xdr:cNvSpPr>
          <a:spLocks/>
        </xdr:cNvSpPr>
      </xdr:nvSpPr>
      <xdr:spPr>
        <a:xfrm>
          <a:off x="5057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825" name="AutoShape 973"/>
        <xdr:cNvSpPr>
          <a:spLocks/>
        </xdr:cNvSpPr>
      </xdr:nvSpPr>
      <xdr:spPr>
        <a:xfrm>
          <a:off x="504825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826" name="AutoShape 974"/>
        <xdr:cNvSpPr>
          <a:spLocks/>
        </xdr:cNvSpPr>
      </xdr:nvSpPr>
      <xdr:spPr>
        <a:xfrm>
          <a:off x="5048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827" name="AutoShape 975"/>
        <xdr:cNvSpPr>
          <a:spLocks/>
        </xdr:cNvSpPr>
      </xdr:nvSpPr>
      <xdr:spPr>
        <a:xfrm>
          <a:off x="5048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28" name="AutoShape 976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829" name="AutoShape 977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830" name="AutoShape 978"/>
        <xdr:cNvSpPr>
          <a:spLocks/>
        </xdr:cNvSpPr>
      </xdr:nvSpPr>
      <xdr:spPr>
        <a:xfrm>
          <a:off x="690562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831" name="AutoShape 979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832" name="AutoShape 980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833" name="AutoShape 981"/>
        <xdr:cNvSpPr>
          <a:spLocks/>
        </xdr:cNvSpPr>
      </xdr:nvSpPr>
      <xdr:spPr>
        <a:xfrm>
          <a:off x="7820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834" name="AutoShape 982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835" name="AutoShape 983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836" name="AutoShape 984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7" name="AutoShape 985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8" name="AutoShape 986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839" name="AutoShape 987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840" name="AutoShape 988"/>
        <xdr:cNvSpPr>
          <a:spLocks/>
        </xdr:cNvSpPr>
      </xdr:nvSpPr>
      <xdr:spPr>
        <a:xfrm>
          <a:off x="50958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841" name="AutoShape 989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842" name="AutoShape 990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843" name="AutoShape 991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844" name="AutoShape 992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845" name="AutoShape 993"/>
        <xdr:cNvSpPr>
          <a:spLocks/>
        </xdr:cNvSpPr>
      </xdr:nvSpPr>
      <xdr:spPr>
        <a:xfrm>
          <a:off x="5114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846" name="AutoShape 994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847" name="AutoShape 995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848" name="AutoShape 996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849" name="AutoShape 997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850" name="AutoShape 998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851" name="AutoShape 999"/>
        <xdr:cNvSpPr>
          <a:spLocks/>
        </xdr:cNvSpPr>
      </xdr:nvSpPr>
      <xdr:spPr>
        <a:xfrm>
          <a:off x="32670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852" name="AutoShape 1000"/>
        <xdr:cNvSpPr>
          <a:spLocks/>
        </xdr:cNvSpPr>
      </xdr:nvSpPr>
      <xdr:spPr>
        <a:xfrm>
          <a:off x="41719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853" name="AutoShape 1001"/>
        <xdr:cNvSpPr>
          <a:spLocks/>
        </xdr:cNvSpPr>
      </xdr:nvSpPr>
      <xdr:spPr>
        <a:xfrm>
          <a:off x="6943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854" name="AutoShape 1002"/>
        <xdr:cNvSpPr>
          <a:spLocks/>
        </xdr:cNvSpPr>
      </xdr:nvSpPr>
      <xdr:spPr>
        <a:xfrm>
          <a:off x="86963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855" name="AutoShape 1003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856" name="AutoShape 1004"/>
        <xdr:cNvSpPr>
          <a:spLocks/>
        </xdr:cNvSpPr>
      </xdr:nvSpPr>
      <xdr:spPr>
        <a:xfrm>
          <a:off x="6191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857" name="AutoShape 1005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858" name="AutoShape 1006"/>
        <xdr:cNvSpPr>
          <a:spLocks/>
        </xdr:cNvSpPr>
      </xdr:nvSpPr>
      <xdr:spPr>
        <a:xfrm>
          <a:off x="78962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859" name="AutoShape 1007"/>
        <xdr:cNvSpPr>
          <a:spLocks/>
        </xdr:cNvSpPr>
      </xdr:nvSpPr>
      <xdr:spPr>
        <a:xfrm>
          <a:off x="5067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860" name="AutoShape 1008"/>
        <xdr:cNvSpPr>
          <a:spLocks/>
        </xdr:cNvSpPr>
      </xdr:nvSpPr>
      <xdr:spPr>
        <a:xfrm>
          <a:off x="50387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861" name="AutoShape 1009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862" name="AutoShape 1010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>
      <xdr:nvSpPr>
        <xdr:cNvPr id="863" name="AutoShape 1011"/>
        <xdr:cNvSpPr>
          <a:spLocks/>
        </xdr:cNvSpPr>
      </xdr:nvSpPr>
      <xdr:spPr>
        <a:xfrm>
          <a:off x="143446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864" name="AutoShape 1012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865" name="AutoShape 1013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866" name="AutoShape 1014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867" name="AutoShape 1015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868" name="AutoShape 1016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869" name="AutoShape 1017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870" name="AutoShape 1018"/>
        <xdr:cNvSpPr>
          <a:spLocks/>
        </xdr:cNvSpPr>
      </xdr:nvSpPr>
      <xdr:spPr>
        <a:xfrm>
          <a:off x="143160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871" name="AutoShape 1019"/>
        <xdr:cNvSpPr>
          <a:spLocks/>
        </xdr:cNvSpPr>
      </xdr:nvSpPr>
      <xdr:spPr>
        <a:xfrm>
          <a:off x="143827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72" name="AutoShape 1020"/>
        <xdr:cNvSpPr>
          <a:spLocks/>
        </xdr:cNvSpPr>
      </xdr:nvSpPr>
      <xdr:spPr>
        <a:xfrm>
          <a:off x="60960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873" name="AutoShape 1021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874" name="AutoShape 1022"/>
        <xdr:cNvSpPr>
          <a:spLocks/>
        </xdr:cNvSpPr>
      </xdr:nvSpPr>
      <xdr:spPr>
        <a:xfrm>
          <a:off x="69246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75" name="AutoShape 1023"/>
        <xdr:cNvSpPr>
          <a:spLocks/>
        </xdr:cNvSpPr>
      </xdr:nvSpPr>
      <xdr:spPr>
        <a:xfrm>
          <a:off x="79438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876" name="AutoShape 1024"/>
        <xdr:cNvSpPr>
          <a:spLocks/>
        </xdr:cNvSpPr>
      </xdr:nvSpPr>
      <xdr:spPr>
        <a:xfrm>
          <a:off x="61817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877" name="AutoShape 1025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878" name="AutoShape 1026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879" name="AutoShape 1027"/>
        <xdr:cNvSpPr>
          <a:spLocks/>
        </xdr:cNvSpPr>
      </xdr:nvSpPr>
      <xdr:spPr>
        <a:xfrm>
          <a:off x="63055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80" name="AutoShape 1028"/>
        <xdr:cNvSpPr>
          <a:spLocks/>
        </xdr:cNvSpPr>
      </xdr:nvSpPr>
      <xdr:spPr>
        <a:xfrm>
          <a:off x="7934325" y="0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881" name="AutoShape 1029"/>
        <xdr:cNvSpPr>
          <a:spLocks/>
        </xdr:cNvSpPr>
      </xdr:nvSpPr>
      <xdr:spPr>
        <a:xfrm>
          <a:off x="143065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882" name="AutoShape 1030"/>
        <xdr:cNvSpPr>
          <a:spLocks/>
        </xdr:cNvSpPr>
      </xdr:nvSpPr>
      <xdr:spPr>
        <a:xfrm>
          <a:off x="143256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883" name="AutoShape 1032"/>
        <xdr:cNvSpPr>
          <a:spLocks/>
        </xdr:cNvSpPr>
      </xdr:nvSpPr>
      <xdr:spPr>
        <a:xfrm>
          <a:off x="5000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884" name="AutoShape 1033"/>
        <xdr:cNvSpPr>
          <a:spLocks/>
        </xdr:cNvSpPr>
      </xdr:nvSpPr>
      <xdr:spPr>
        <a:xfrm>
          <a:off x="51054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885" name="AutoShape 1034"/>
        <xdr:cNvSpPr>
          <a:spLocks/>
        </xdr:cNvSpPr>
      </xdr:nvSpPr>
      <xdr:spPr>
        <a:xfrm>
          <a:off x="58007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886" name="AutoShape 1035"/>
        <xdr:cNvSpPr>
          <a:spLocks/>
        </xdr:cNvSpPr>
      </xdr:nvSpPr>
      <xdr:spPr>
        <a:xfrm>
          <a:off x="5057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887" name="AutoShape 1036"/>
        <xdr:cNvSpPr>
          <a:spLocks/>
        </xdr:cNvSpPr>
      </xdr:nvSpPr>
      <xdr:spPr>
        <a:xfrm>
          <a:off x="504825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888" name="AutoShape 1037"/>
        <xdr:cNvSpPr>
          <a:spLocks/>
        </xdr:cNvSpPr>
      </xdr:nvSpPr>
      <xdr:spPr>
        <a:xfrm>
          <a:off x="5048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889" name="AutoShape 1038"/>
        <xdr:cNvSpPr>
          <a:spLocks/>
        </xdr:cNvSpPr>
      </xdr:nvSpPr>
      <xdr:spPr>
        <a:xfrm>
          <a:off x="5048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890" name="AutoShape 1039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891" name="AutoShape 1040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892" name="AutoShape 1041"/>
        <xdr:cNvSpPr>
          <a:spLocks/>
        </xdr:cNvSpPr>
      </xdr:nvSpPr>
      <xdr:spPr>
        <a:xfrm>
          <a:off x="690562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893" name="AutoShape 1042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894" name="AutoShape 1043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895" name="AutoShape 1044"/>
        <xdr:cNvSpPr>
          <a:spLocks/>
        </xdr:cNvSpPr>
      </xdr:nvSpPr>
      <xdr:spPr>
        <a:xfrm>
          <a:off x="7820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896" name="AutoShape 1045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897" name="AutoShape 1046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898" name="AutoShape 1047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9" name="AutoShape 1048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0" name="AutoShape 1049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901" name="AutoShape 1050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902" name="AutoShape 1051"/>
        <xdr:cNvSpPr>
          <a:spLocks/>
        </xdr:cNvSpPr>
      </xdr:nvSpPr>
      <xdr:spPr>
        <a:xfrm>
          <a:off x="50958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903" name="AutoShape 1052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904" name="AutoShape 1053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905" name="AutoShape 1054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906" name="AutoShape 1055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907" name="AutoShape 1056"/>
        <xdr:cNvSpPr>
          <a:spLocks/>
        </xdr:cNvSpPr>
      </xdr:nvSpPr>
      <xdr:spPr>
        <a:xfrm>
          <a:off x="5114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908" name="AutoShape 1057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909" name="AutoShape 1058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910" name="AutoShape 1059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911" name="AutoShape 1060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912" name="AutoShape 1061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913" name="AutoShape 1062"/>
        <xdr:cNvSpPr>
          <a:spLocks/>
        </xdr:cNvSpPr>
      </xdr:nvSpPr>
      <xdr:spPr>
        <a:xfrm>
          <a:off x="32670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914" name="AutoShape 1063"/>
        <xdr:cNvSpPr>
          <a:spLocks/>
        </xdr:cNvSpPr>
      </xdr:nvSpPr>
      <xdr:spPr>
        <a:xfrm>
          <a:off x="41719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915" name="AutoShape 1064"/>
        <xdr:cNvSpPr>
          <a:spLocks/>
        </xdr:cNvSpPr>
      </xdr:nvSpPr>
      <xdr:spPr>
        <a:xfrm>
          <a:off x="6943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916" name="AutoShape 1065"/>
        <xdr:cNvSpPr>
          <a:spLocks/>
        </xdr:cNvSpPr>
      </xdr:nvSpPr>
      <xdr:spPr>
        <a:xfrm>
          <a:off x="86963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917" name="AutoShape 1066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918" name="AutoShape 1067"/>
        <xdr:cNvSpPr>
          <a:spLocks/>
        </xdr:cNvSpPr>
      </xdr:nvSpPr>
      <xdr:spPr>
        <a:xfrm>
          <a:off x="6191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919" name="AutoShape 1068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920" name="AutoShape 1069"/>
        <xdr:cNvSpPr>
          <a:spLocks/>
        </xdr:cNvSpPr>
      </xdr:nvSpPr>
      <xdr:spPr>
        <a:xfrm>
          <a:off x="78962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921" name="AutoShape 1070"/>
        <xdr:cNvSpPr>
          <a:spLocks/>
        </xdr:cNvSpPr>
      </xdr:nvSpPr>
      <xdr:spPr>
        <a:xfrm>
          <a:off x="5067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922" name="AutoShape 1071"/>
        <xdr:cNvSpPr>
          <a:spLocks/>
        </xdr:cNvSpPr>
      </xdr:nvSpPr>
      <xdr:spPr>
        <a:xfrm>
          <a:off x="50387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923" name="AutoShape 1072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924" name="AutoShape 1073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>
      <xdr:nvSpPr>
        <xdr:cNvPr id="925" name="AutoShape 1074"/>
        <xdr:cNvSpPr>
          <a:spLocks/>
        </xdr:cNvSpPr>
      </xdr:nvSpPr>
      <xdr:spPr>
        <a:xfrm>
          <a:off x="143446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926" name="AutoShape 1075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927" name="AutoShape 1076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928" name="AutoShape 1077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929" name="AutoShape 1078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930" name="AutoShape 1079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931" name="AutoShape 1080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932" name="AutoShape 1081"/>
        <xdr:cNvSpPr>
          <a:spLocks/>
        </xdr:cNvSpPr>
      </xdr:nvSpPr>
      <xdr:spPr>
        <a:xfrm>
          <a:off x="143160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933" name="AutoShape 1082"/>
        <xdr:cNvSpPr>
          <a:spLocks/>
        </xdr:cNvSpPr>
      </xdr:nvSpPr>
      <xdr:spPr>
        <a:xfrm>
          <a:off x="143827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934" name="AutoShape 1083"/>
        <xdr:cNvSpPr>
          <a:spLocks/>
        </xdr:cNvSpPr>
      </xdr:nvSpPr>
      <xdr:spPr>
        <a:xfrm>
          <a:off x="60960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935" name="AutoShape 1084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936" name="AutoShape 1085"/>
        <xdr:cNvSpPr>
          <a:spLocks/>
        </xdr:cNvSpPr>
      </xdr:nvSpPr>
      <xdr:spPr>
        <a:xfrm>
          <a:off x="69246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937" name="AutoShape 1086"/>
        <xdr:cNvSpPr>
          <a:spLocks/>
        </xdr:cNvSpPr>
      </xdr:nvSpPr>
      <xdr:spPr>
        <a:xfrm>
          <a:off x="79438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938" name="AutoShape 1087"/>
        <xdr:cNvSpPr>
          <a:spLocks/>
        </xdr:cNvSpPr>
      </xdr:nvSpPr>
      <xdr:spPr>
        <a:xfrm>
          <a:off x="61817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939" name="AutoShape 1088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940" name="AutoShape 1089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941" name="AutoShape 1090"/>
        <xdr:cNvSpPr>
          <a:spLocks/>
        </xdr:cNvSpPr>
      </xdr:nvSpPr>
      <xdr:spPr>
        <a:xfrm>
          <a:off x="63055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942" name="AutoShape 1091"/>
        <xdr:cNvSpPr>
          <a:spLocks/>
        </xdr:cNvSpPr>
      </xdr:nvSpPr>
      <xdr:spPr>
        <a:xfrm>
          <a:off x="7934325" y="0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943" name="AutoShape 1092"/>
        <xdr:cNvSpPr>
          <a:spLocks/>
        </xdr:cNvSpPr>
      </xdr:nvSpPr>
      <xdr:spPr>
        <a:xfrm>
          <a:off x="143065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944" name="AutoShape 1093"/>
        <xdr:cNvSpPr>
          <a:spLocks/>
        </xdr:cNvSpPr>
      </xdr:nvSpPr>
      <xdr:spPr>
        <a:xfrm>
          <a:off x="143256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945" name="AutoShape 1095"/>
        <xdr:cNvSpPr>
          <a:spLocks/>
        </xdr:cNvSpPr>
      </xdr:nvSpPr>
      <xdr:spPr>
        <a:xfrm>
          <a:off x="5000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946" name="AutoShape 1096"/>
        <xdr:cNvSpPr>
          <a:spLocks/>
        </xdr:cNvSpPr>
      </xdr:nvSpPr>
      <xdr:spPr>
        <a:xfrm>
          <a:off x="51054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947" name="AutoShape 1097"/>
        <xdr:cNvSpPr>
          <a:spLocks/>
        </xdr:cNvSpPr>
      </xdr:nvSpPr>
      <xdr:spPr>
        <a:xfrm>
          <a:off x="58007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948" name="AutoShape 1098"/>
        <xdr:cNvSpPr>
          <a:spLocks/>
        </xdr:cNvSpPr>
      </xdr:nvSpPr>
      <xdr:spPr>
        <a:xfrm>
          <a:off x="5057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949" name="AutoShape 1099"/>
        <xdr:cNvSpPr>
          <a:spLocks/>
        </xdr:cNvSpPr>
      </xdr:nvSpPr>
      <xdr:spPr>
        <a:xfrm>
          <a:off x="504825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950" name="AutoShape 1100"/>
        <xdr:cNvSpPr>
          <a:spLocks/>
        </xdr:cNvSpPr>
      </xdr:nvSpPr>
      <xdr:spPr>
        <a:xfrm>
          <a:off x="5048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951" name="AutoShape 1101"/>
        <xdr:cNvSpPr>
          <a:spLocks/>
        </xdr:cNvSpPr>
      </xdr:nvSpPr>
      <xdr:spPr>
        <a:xfrm>
          <a:off x="5048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952" name="AutoShape 1102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953" name="AutoShape 1103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954" name="AutoShape 1104"/>
        <xdr:cNvSpPr>
          <a:spLocks/>
        </xdr:cNvSpPr>
      </xdr:nvSpPr>
      <xdr:spPr>
        <a:xfrm>
          <a:off x="690562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955" name="AutoShape 1105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956" name="AutoShape 1106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957" name="AutoShape 1107"/>
        <xdr:cNvSpPr>
          <a:spLocks/>
        </xdr:cNvSpPr>
      </xdr:nvSpPr>
      <xdr:spPr>
        <a:xfrm>
          <a:off x="7820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958" name="AutoShape 1108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959" name="AutoShape 1109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960" name="AutoShape 1110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1" name="AutoShape 1111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2" name="AutoShape 1112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963" name="AutoShape 1113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964" name="AutoShape 1114"/>
        <xdr:cNvSpPr>
          <a:spLocks/>
        </xdr:cNvSpPr>
      </xdr:nvSpPr>
      <xdr:spPr>
        <a:xfrm>
          <a:off x="50958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965" name="AutoShape 1115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966" name="AutoShape 1116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967" name="AutoShape 1117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968" name="AutoShape 1118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969" name="AutoShape 1119"/>
        <xdr:cNvSpPr>
          <a:spLocks/>
        </xdr:cNvSpPr>
      </xdr:nvSpPr>
      <xdr:spPr>
        <a:xfrm>
          <a:off x="5114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970" name="AutoShape 1120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971" name="AutoShape 1121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972" name="AutoShape 1122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973" name="AutoShape 1123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974" name="AutoShape 1124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975" name="AutoShape 1125"/>
        <xdr:cNvSpPr>
          <a:spLocks/>
        </xdr:cNvSpPr>
      </xdr:nvSpPr>
      <xdr:spPr>
        <a:xfrm>
          <a:off x="32670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976" name="AutoShape 1126"/>
        <xdr:cNvSpPr>
          <a:spLocks/>
        </xdr:cNvSpPr>
      </xdr:nvSpPr>
      <xdr:spPr>
        <a:xfrm>
          <a:off x="41719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977" name="AutoShape 1127"/>
        <xdr:cNvSpPr>
          <a:spLocks/>
        </xdr:cNvSpPr>
      </xdr:nvSpPr>
      <xdr:spPr>
        <a:xfrm>
          <a:off x="6943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978" name="AutoShape 1128"/>
        <xdr:cNvSpPr>
          <a:spLocks/>
        </xdr:cNvSpPr>
      </xdr:nvSpPr>
      <xdr:spPr>
        <a:xfrm>
          <a:off x="86963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979" name="AutoShape 1129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980" name="AutoShape 1130"/>
        <xdr:cNvSpPr>
          <a:spLocks/>
        </xdr:cNvSpPr>
      </xdr:nvSpPr>
      <xdr:spPr>
        <a:xfrm>
          <a:off x="6191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981" name="AutoShape 1131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982" name="AutoShape 1132"/>
        <xdr:cNvSpPr>
          <a:spLocks/>
        </xdr:cNvSpPr>
      </xdr:nvSpPr>
      <xdr:spPr>
        <a:xfrm>
          <a:off x="78962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983" name="AutoShape 1133"/>
        <xdr:cNvSpPr>
          <a:spLocks/>
        </xdr:cNvSpPr>
      </xdr:nvSpPr>
      <xdr:spPr>
        <a:xfrm>
          <a:off x="5067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984" name="AutoShape 1134"/>
        <xdr:cNvSpPr>
          <a:spLocks/>
        </xdr:cNvSpPr>
      </xdr:nvSpPr>
      <xdr:spPr>
        <a:xfrm>
          <a:off x="50387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985" name="AutoShape 1135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986" name="AutoShape 1136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>
      <xdr:nvSpPr>
        <xdr:cNvPr id="987" name="AutoShape 1137"/>
        <xdr:cNvSpPr>
          <a:spLocks/>
        </xdr:cNvSpPr>
      </xdr:nvSpPr>
      <xdr:spPr>
        <a:xfrm>
          <a:off x="143446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988" name="AutoShape 1138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989" name="AutoShape 1139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990" name="AutoShape 1140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991" name="AutoShape 1141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992" name="AutoShape 1142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993" name="AutoShape 1143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994" name="AutoShape 1144"/>
        <xdr:cNvSpPr>
          <a:spLocks/>
        </xdr:cNvSpPr>
      </xdr:nvSpPr>
      <xdr:spPr>
        <a:xfrm>
          <a:off x="143160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995" name="AutoShape 1145"/>
        <xdr:cNvSpPr>
          <a:spLocks/>
        </xdr:cNvSpPr>
      </xdr:nvSpPr>
      <xdr:spPr>
        <a:xfrm>
          <a:off x="143827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996" name="AutoShape 1146"/>
        <xdr:cNvSpPr>
          <a:spLocks/>
        </xdr:cNvSpPr>
      </xdr:nvSpPr>
      <xdr:spPr>
        <a:xfrm>
          <a:off x="60960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997" name="AutoShape 1147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998" name="AutoShape 1148"/>
        <xdr:cNvSpPr>
          <a:spLocks/>
        </xdr:cNvSpPr>
      </xdr:nvSpPr>
      <xdr:spPr>
        <a:xfrm>
          <a:off x="69246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999" name="AutoShape 1149"/>
        <xdr:cNvSpPr>
          <a:spLocks/>
        </xdr:cNvSpPr>
      </xdr:nvSpPr>
      <xdr:spPr>
        <a:xfrm>
          <a:off x="79438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1000" name="AutoShape 1150"/>
        <xdr:cNvSpPr>
          <a:spLocks/>
        </xdr:cNvSpPr>
      </xdr:nvSpPr>
      <xdr:spPr>
        <a:xfrm>
          <a:off x="61817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1001" name="AutoShape 1151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1002" name="AutoShape 1152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1003" name="AutoShape 1153"/>
        <xdr:cNvSpPr>
          <a:spLocks/>
        </xdr:cNvSpPr>
      </xdr:nvSpPr>
      <xdr:spPr>
        <a:xfrm>
          <a:off x="63055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004" name="AutoShape 1154"/>
        <xdr:cNvSpPr>
          <a:spLocks/>
        </xdr:cNvSpPr>
      </xdr:nvSpPr>
      <xdr:spPr>
        <a:xfrm>
          <a:off x="7934325" y="0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1005" name="AutoShape 1155"/>
        <xdr:cNvSpPr>
          <a:spLocks/>
        </xdr:cNvSpPr>
      </xdr:nvSpPr>
      <xdr:spPr>
        <a:xfrm>
          <a:off x="143065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1006" name="AutoShape 1156"/>
        <xdr:cNvSpPr>
          <a:spLocks/>
        </xdr:cNvSpPr>
      </xdr:nvSpPr>
      <xdr:spPr>
        <a:xfrm>
          <a:off x="143256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1007" name="AutoShape 1158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104775</xdr:colOff>
      <xdr:row>0</xdr:row>
      <xdr:rowOff>0</xdr:rowOff>
    </xdr:to>
    <xdr:sp>
      <xdr:nvSpPr>
        <xdr:cNvPr id="1008" name="AutoShape 1159"/>
        <xdr:cNvSpPr>
          <a:spLocks/>
        </xdr:cNvSpPr>
      </xdr:nvSpPr>
      <xdr:spPr>
        <a:xfrm>
          <a:off x="32956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009" name="AutoShape 1161"/>
        <xdr:cNvSpPr>
          <a:spLocks/>
        </xdr:cNvSpPr>
      </xdr:nvSpPr>
      <xdr:spPr>
        <a:xfrm>
          <a:off x="6229350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010" name="AutoShape 1162"/>
        <xdr:cNvSpPr>
          <a:spLocks/>
        </xdr:cNvSpPr>
      </xdr:nvSpPr>
      <xdr:spPr>
        <a:xfrm>
          <a:off x="5000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011" name="AutoShape 1163"/>
        <xdr:cNvSpPr>
          <a:spLocks/>
        </xdr:cNvSpPr>
      </xdr:nvSpPr>
      <xdr:spPr>
        <a:xfrm>
          <a:off x="51054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012" name="AutoShape 1164"/>
        <xdr:cNvSpPr>
          <a:spLocks/>
        </xdr:cNvSpPr>
      </xdr:nvSpPr>
      <xdr:spPr>
        <a:xfrm>
          <a:off x="58007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1013" name="AutoShape 1165"/>
        <xdr:cNvSpPr>
          <a:spLocks/>
        </xdr:cNvSpPr>
      </xdr:nvSpPr>
      <xdr:spPr>
        <a:xfrm>
          <a:off x="5057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014" name="AutoShape 1166"/>
        <xdr:cNvSpPr>
          <a:spLocks/>
        </xdr:cNvSpPr>
      </xdr:nvSpPr>
      <xdr:spPr>
        <a:xfrm>
          <a:off x="504825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1015" name="AutoShape 1167"/>
        <xdr:cNvSpPr>
          <a:spLocks/>
        </xdr:cNvSpPr>
      </xdr:nvSpPr>
      <xdr:spPr>
        <a:xfrm>
          <a:off x="5048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1016" name="AutoShape 1168"/>
        <xdr:cNvSpPr>
          <a:spLocks/>
        </xdr:cNvSpPr>
      </xdr:nvSpPr>
      <xdr:spPr>
        <a:xfrm>
          <a:off x="5048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017" name="AutoShape 1169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1018" name="AutoShape 1170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019" name="AutoShape 1171"/>
        <xdr:cNvSpPr>
          <a:spLocks/>
        </xdr:cNvSpPr>
      </xdr:nvSpPr>
      <xdr:spPr>
        <a:xfrm>
          <a:off x="690562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020" name="AutoShape 1172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1021" name="AutoShape 1173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1022" name="AutoShape 1174"/>
        <xdr:cNvSpPr>
          <a:spLocks/>
        </xdr:cNvSpPr>
      </xdr:nvSpPr>
      <xdr:spPr>
        <a:xfrm>
          <a:off x="7820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023" name="AutoShape 1175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024" name="AutoShape 1176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025" name="AutoShape 1177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6" name="AutoShape 1178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7" name="AutoShape 1179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028" name="AutoShape 1180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029" name="AutoShape 1181"/>
        <xdr:cNvSpPr>
          <a:spLocks/>
        </xdr:cNvSpPr>
      </xdr:nvSpPr>
      <xdr:spPr>
        <a:xfrm>
          <a:off x="50958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030" name="AutoShape 1182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031" name="AutoShape 1183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032" name="AutoShape 1184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1033" name="AutoShape 1185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1034" name="AutoShape 1186"/>
        <xdr:cNvSpPr>
          <a:spLocks/>
        </xdr:cNvSpPr>
      </xdr:nvSpPr>
      <xdr:spPr>
        <a:xfrm>
          <a:off x="5114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1035" name="AutoShape 1187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1036" name="AutoShape 1188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1037" name="AutoShape 1189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1038" name="AutoShape 1190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1039" name="AutoShape 1191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1040" name="AutoShape 1192"/>
        <xdr:cNvSpPr>
          <a:spLocks/>
        </xdr:cNvSpPr>
      </xdr:nvSpPr>
      <xdr:spPr>
        <a:xfrm>
          <a:off x="32670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1041" name="AutoShape 1193"/>
        <xdr:cNvSpPr>
          <a:spLocks/>
        </xdr:cNvSpPr>
      </xdr:nvSpPr>
      <xdr:spPr>
        <a:xfrm>
          <a:off x="41719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1042" name="AutoShape 1194"/>
        <xdr:cNvSpPr>
          <a:spLocks/>
        </xdr:cNvSpPr>
      </xdr:nvSpPr>
      <xdr:spPr>
        <a:xfrm>
          <a:off x="6943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1043" name="AutoShape 1195"/>
        <xdr:cNvSpPr>
          <a:spLocks/>
        </xdr:cNvSpPr>
      </xdr:nvSpPr>
      <xdr:spPr>
        <a:xfrm>
          <a:off x="86963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1044" name="AutoShape 1196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1045" name="AutoShape 1197"/>
        <xdr:cNvSpPr>
          <a:spLocks/>
        </xdr:cNvSpPr>
      </xdr:nvSpPr>
      <xdr:spPr>
        <a:xfrm>
          <a:off x="6191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046" name="AutoShape 1198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1047" name="AutoShape 1199"/>
        <xdr:cNvSpPr>
          <a:spLocks/>
        </xdr:cNvSpPr>
      </xdr:nvSpPr>
      <xdr:spPr>
        <a:xfrm>
          <a:off x="78962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048" name="AutoShape 1200"/>
        <xdr:cNvSpPr>
          <a:spLocks/>
        </xdr:cNvSpPr>
      </xdr:nvSpPr>
      <xdr:spPr>
        <a:xfrm>
          <a:off x="5067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1049" name="AutoShape 1201"/>
        <xdr:cNvSpPr>
          <a:spLocks/>
        </xdr:cNvSpPr>
      </xdr:nvSpPr>
      <xdr:spPr>
        <a:xfrm>
          <a:off x="50387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1050" name="AutoShape 1202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1051" name="AutoShape 1203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>
      <xdr:nvSpPr>
        <xdr:cNvPr id="1052" name="AutoShape 1204"/>
        <xdr:cNvSpPr>
          <a:spLocks/>
        </xdr:cNvSpPr>
      </xdr:nvSpPr>
      <xdr:spPr>
        <a:xfrm>
          <a:off x="143446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1053" name="AutoShape 1205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1054" name="AutoShape 1206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1055" name="AutoShape 1207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1056" name="AutoShape 1208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1057" name="AutoShape 1209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1058" name="AutoShape 1210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1059" name="AutoShape 1211"/>
        <xdr:cNvSpPr>
          <a:spLocks/>
        </xdr:cNvSpPr>
      </xdr:nvSpPr>
      <xdr:spPr>
        <a:xfrm>
          <a:off x="143160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1060" name="AutoShape 1212"/>
        <xdr:cNvSpPr>
          <a:spLocks/>
        </xdr:cNvSpPr>
      </xdr:nvSpPr>
      <xdr:spPr>
        <a:xfrm>
          <a:off x="143827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061" name="AutoShape 1213"/>
        <xdr:cNvSpPr>
          <a:spLocks/>
        </xdr:cNvSpPr>
      </xdr:nvSpPr>
      <xdr:spPr>
        <a:xfrm>
          <a:off x="60960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1062" name="AutoShape 1214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1063" name="AutoShape 1215"/>
        <xdr:cNvSpPr>
          <a:spLocks/>
        </xdr:cNvSpPr>
      </xdr:nvSpPr>
      <xdr:spPr>
        <a:xfrm>
          <a:off x="69246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064" name="AutoShape 1216"/>
        <xdr:cNvSpPr>
          <a:spLocks/>
        </xdr:cNvSpPr>
      </xdr:nvSpPr>
      <xdr:spPr>
        <a:xfrm>
          <a:off x="79438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1065" name="AutoShape 1217"/>
        <xdr:cNvSpPr>
          <a:spLocks/>
        </xdr:cNvSpPr>
      </xdr:nvSpPr>
      <xdr:spPr>
        <a:xfrm>
          <a:off x="61817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1066" name="AutoShape 1218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1067" name="AutoShape 1219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1068" name="AutoShape 1220"/>
        <xdr:cNvSpPr>
          <a:spLocks/>
        </xdr:cNvSpPr>
      </xdr:nvSpPr>
      <xdr:spPr>
        <a:xfrm>
          <a:off x="63055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069" name="AutoShape 1221"/>
        <xdr:cNvSpPr>
          <a:spLocks/>
        </xdr:cNvSpPr>
      </xdr:nvSpPr>
      <xdr:spPr>
        <a:xfrm>
          <a:off x="7934325" y="0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1070" name="AutoShape 1222"/>
        <xdr:cNvSpPr>
          <a:spLocks/>
        </xdr:cNvSpPr>
      </xdr:nvSpPr>
      <xdr:spPr>
        <a:xfrm>
          <a:off x="143065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1071" name="AutoShape 1223"/>
        <xdr:cNvSpPr>
          <a:spLocks/>
        </xdr:cNvSpPr>
      </xdr:nvSpPr>
      <xdr:spPr>
        <a:xfrm>
          <a:off x="143256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1072" name="AutoShape 1224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104775</xdr:colOff>
      <xdr:row>0</xdr:row>
      <xdr:rowOff>0</xdr:rowOff>
    </xdr:to>
    <xdr:sp>
      <xdr:nvSpPr>
        <xdr:cNvPr id="1073" name="AutoShape 1225"/>
        <xdr:cNvSpPr>
          <a:spLocks/>
        </xdr:cNvSpPr>
      </xdr:nvSpPr>
      <xdr:spPr>
        <a:xfrm>
          <a:off x="32956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074" name="AutoShape 1226"/>
        <xdr:cNvSpPr>
          <a:spLocks/>
        </xdr:cNvSpPr>
      </xdr:nvSpPr>
      <xdr:spPr>
        <a:xfrm>
          <a:off x="6229350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075" name="AutoShape 1229"/>
        <xdr:cNvSpPr>
          <a:spLocks/>
        </xdr:cNvSpPr>
      </xdr:nvSpPr>
      <xdr:spPr>
        <a:xfrm>
          <a:off x="50006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076" name="AutoShape 1230"/>
        <xdr:cNvSpPr>
          <a:spLocks/>
        </xdr:cNvSpPr>
      </xdr:nvSpPr>
      <xdr:spPr>
        <a:xfrm>
          <a:off x="51054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077" name="AutoShape 1231"/>
        <xdr:cNvSpPr>
          <a:spLocks/>
        </xdr:cNvSpPr>
      </xdr:nvSpPr>
      <xdr:spPr>
        <a:xfrm>
          <a:off x="58007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1078" name="AutoShape 1232"/>
        <xdr:cNvSpPr>
          <a:spLocks/>
        </xdr:cNvSpPr>
      </xdr:nvSpPr>
      <xdr:spPr>
        <a:xfrm>
          <a:off x="50577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079" name="AutoShape 1233"/>
        <xdr:cNvSpPr>
          <a:spLocks/>
        </xdr:cNvSpPr>
      </xdr:nvSpPr>
      <xdr:spPr>
        <a:xfrm>
          <a:off x="5048250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1080" name="AutoShape 1234"/>
        <xdr:cNvSpPr>
          <a:spLocks/>
        </xdr:cNvSpPr>
      </xdr:nvSpPr>
      <xdr:spPr>
        <a:xfrm>
          <a:off x="50482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133350</xdr:colOff>
      <xdr:row>0</xdr:row>
      <xdr:rowOff>0</xdr:rowOff>
    </xdr:to>
    <xdr:sp>
      <xdr:nvSpPr>
        <xdr:cNvPr id="1081" name="AutoShape 1235"/>
        <xdr:cNvSpPr>
          <a:spLocks/>
        </xdr:cNvSpPr>
      </xdr:nvSpPr>
      <xdr:spPr>
        <a:xfrm>
          <a:off x="5048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082" name="AutoShape 1236"/>
        <xdr:cNvSpPr>
          <a:spLocks/>
        </xdr:cNvSpPr>
      </xdr:nvSpPr>
      <xdr:spPr>
        <a:xfrm>
          <a:off x="6096000" y="0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1083" name="AutoShape 1237"/>
        <xdr:cNvSpPr>
          <a:spLocks/>
        </xdr:cNvSpPr>
      </xdr:nvSpPr>
      <xdr:spPr>
        <a:xfrm>
          <a:off x="5991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084" name="AutoShape 1238"/>
        <xdr:cNvSpPr>
          <a:spLocks/>
        </xdr:cNvSpPr>
      </xdr:nvSpPr>
      <xdr:spPr>
        <a:xfrm>
          <a:off x="6905625" y="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085" name="AutoShape 1239"/>
        <xdr:cNvSpPr>
          <a:spLocks/>
        </xdr:cNvSpPr>
      </xdr:nvSpPr>
      <xdr:spPr>
        <a:xfrm>
          <a:off x="7781925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1086" name="AutoShape 1240"/>
        <xdr:cNvSpPr>
          <a:spLocks/>
        </xdr:cNvSpPr>
      </xdr:nvSpPr>
      <xdr:spPr>
        <a:xfrm>
          <a:off x="79629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0</xdr:row>
      <xdr:rowOff>0</xdr:rowOff>
    </xdr:from>
    <xdr:to>
      <xdr:col>9</xdr:col>
      <xdr:colOff>171450</xdr:colOff>
      <xdr:row>0</xdr:row>
      <xdr:rowOff>0</xdr:rowOff>
    </xdr:to>
    <xdr:sp>
      <xdr:nvSpPr>
        <xdr:cNvPr id="1087" name="AutoShape 1241"/>
        <xdr:cNvSpPr>
          <a:spLocks/>
        </xdr:cNvSpPr>
      </xdr:nvSpPr>
      <xdr:spPr>
        <a:xfrm>
          <a:off x="78200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161925</xdr:colOff>
      <xdr:row>0</xdr:row>
      <xdr:rowOff>0</xdr:rowOff>
    </xdr:to>
    <xdr:sp>
      <xdr:nvSpPr>
        <xdr:cNvPr id="1088" name="AutoShape 1242"/>
        <xdr:cNvSpPr>
          <a:spLocks/>
        </xdr:cNvSpPr>
      </xdr:nvSpPr>
      <xdr:spPr>
        <a:xfrm>
          <a:off x="785812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089" name="AutoShape 1243"/>
        <xdr:cNvSpPr>
          <a:spLocks/>
        </xdr:cNvSpPr>
      </xdr:nvSpPr>
      <xdr:spPr>
        <a:xfrm>
          <a:off x="7896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090" name="AutoShape 1244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1" name="AutoShape 1245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2" name="AutoShape 1246"/>
        <xdr:cNvSpPr>
          <a:spLocks/>
        </xdr:cNvSpPr>
      </xdr:nvSpPr>
      <xdr:spPr>
        <a:xfrm>
          <a:off x="2428875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895350</xdr:colOff>
      <xdr:row>0</xdr:row>
      <xdr:rowOff>0</xdr:rowOff>
    </xdr:from>
    <xdr:to>
      <xdr:col>6</xdr:col>
      <xdr:colOff>866775</xdr:colOff>
      <xdr:row>0</xdr:row>
      <xdr:rowOff>0</xdr:rowOff>
    </xdr:to>
    <xdr:sp>
      <xdr:nvSpPr>
        <xdr:cNvPr id="1093" name="AutoShape 1247"/>
        <xdr:cNvSpPr>
          <a:spLocks/>
        </xdr:cNvSpPr>
      </xdr:nvSpPr>
      <xdr:spPr>
        <a:xfrm>
          <a:off x="589597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094" name="AutoShape 1248"/>
        <xdr:cNvSpPr>
          <a:spLocks/>
        </xdr:cNvSpPr>
      </xdr:nvSpPr>
      <xdr:spPr>
        <a:xfrm>
          <a:off x="509587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1009650</xdr:colOff>
      <xdr:row>0</xdr:row>
      <xdr:rowOff>0</xdr:rowOff>
    </xdr:from>
    <xdr:to>
      <xdr:col>7</xdr:col>
      <xdr:colOff>1000125</xdr:colOff>
      <xdr:row>0</xdr:row>
      <xdr:rowOff>0</xdr:rowOff>
    </xdr:to>
    <xdr:sp>
      <xdr:nvSpPr>
        <xdr:cNvPr id="1095" name="AutoShape 1249"/>
        <xdr:cNvSpPr>
          <a:spLocks/>
        </xdr:cNvSpPr>
      </xdr:nvSpPr>
      <xdr:spPr>
        <a:xfrm>
          <a:off x="6905625" y="0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096" name="AutoShape 1250"/>
        <xdr:cNvSpPr>
          <a:spLocks/>
        </xdr:cNvSpPr>
      </xdr:nvSpPr>
      <xdr:spPr>
        <a:xfrm>
          <a:off x="60483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097" name="AutoShape 1251"/>
        <xdr:cNvSpPr>
          <a:spLocks/>
        </xdr:cNvSpPr>
      </xdr:nvSpPr>
      <xdr:spPr>
        <a:xfrm>
          <a:off x="695325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9</xdr:col>
      <xdr:colOff>695325</xdr:colOff>
      <xdr:row>0</xdr:row>
      <xdr:rowOff>0</xdr:rowOff>
    </xdr:to>
    <xdr:sp>
      <xdr:nvSpPr>
        <xdr:cNvPr id="1098" name="AutoShape 1252"/>
        <xdr:cNvSpPr>
          <a:spLocks/>
        </xdr:cNvSpPr>
      </xdr:nvSpPr>
      <xdr:spPr>
        <a:xfrm>
          <a:off x="8343900" y="0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1099" name="AutoShape 1253"/>
        <xdr:cNvSpPr>
          <a:spLocks/>
        </xdr:cNvSpPr>
      </xdr:nvSpPr>
      <xdr:spPr>
        <a:xfrm>
          <a:off x="51149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1100" name="AutoShape 1254"/>
        <xdr:cNvSpPr>
          <a:spLocks/>
        </xdr:cNvSpPr>
      </xdr:nvSpPr>
      <xdr:spPr>
        <a:xfrm>
          <a:off x="7972425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1101" name="AutoShape 1255"/>
        <xdr:cNvSpPr>
          <a:spLocks/>
        </xdr:cNvSpPr>
      </xdr:nvSpPr>
      <xdr:spPr>
        <a:xfrm>
          <a:off x="4191000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923925</xdr:colOff>
      <xdr:row>0</xdr:row>
      <xdr:rowOff>0</xdr:rowOff>
    </xdr:from>
    <xdr:to>
      <xdr:col>9</xdr:col>
      <xdr:colOff>923925</xdr:colOff>
      <xdr:row>0</xdr:row>
      <xdr:rowOff>0</xdr:rowOff>
    </xdr:to>
    <xdr:sp>
      <xdr:nvSpPr>
        <xdr:cNvPr id="1102" name="AutoShape 1256"/>
        <xdr:cNvSpPr>
          <a:spLocks/>
        </xdr:cNvSpPr>
      </xdr:nvSpPr>
      <xdr:spPr>
        <a:xfrm>
          <a:off x="8686800" y="0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7</xdr:col>
      <xdr:colOff>257175</xdr:colOff>
      <xdr:row>0</xdr:row>
      <xdr:rowOff>0</xdr:rowOff>
    </xdr:to>
    <xdr:sp>
      <xdr:nvSpPr>
        <xdr:cNvPr id="1103" name="AutoShape 1257"/>
        <xdr:cNvSpPr>
          <a:spLocks/>
        </xdr:cNvSpPr>
      </xdr:nvSpPr>
      <xdr:spPr>
        <a:xfrm>
          <a:off x="6086475" y="0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1104" name="AutoShape 1258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0</xdr:row>
      <xdr:rowOff>0</xdr:rowOff>
    </xdr:from>
    <xdr:to>
      <xdr:col>4</xdr:col>
      <xdr:colOff>133350</xdr:colOff>
      <xdr:row>0</xdr:row>
      <xdr:rowOff>0</xdr:rowOff>
    </xdr:to>
    <xdr:sp>
      <xdr:nvSpPr>
        <xdr:cNvPr id="1105" name="AutoShape 1259"/>
        <xdr:cNvSpPr>
          <a:spLocks/>
        </xdr:cNvSpPr>
      </xdr:nvSpPr>
      <xdr:spPr>
        <a:xfrm>
          <a:off x="326707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1106" name="AutoShape 1260"/>
        <xdr:cNvSpPr>
          <a:spLocks/>
        </xdr:cNvSpPr>
      </xdr:nvSpPr>
      <xdr:spPr>
        <a:xfrm>
          <a:off x="41719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123825</xdr:colOff>
      <xdr:row>0</xdr:row>
      <xdr:rowOff>0</xdr:rowOff>
    </xdr:to>
    <xdr:sp>
      <xdr:nvSpPr>
        <xdr:cNvPr id="1107" name="AutoShape 1261"/>
        <xdr:cNvSpPr>
          <a:spLocks/>
        </xdr:cNvSpPr>
      </xdr:nvSpPr>
      <xdr:spPr>
        <a:xfrm>
          <a:off x="694372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1108" name="AutoShape 1262"/>
        <xdr:cNvSpPr>
          <a:spLocks/>
        </xdr:cNvSpPr>
      </xdr:nvSpPr>
      <xdr:spPr>
        <a:xfrm>
          <a:off x="8696325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1109" name="AutoShape 1263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381000</xdr:colOff>
      <xdr:row>0</xdr:row>
      <xdr:rowOff>0</xdr:rowOff>
    </xdr:to>
    <xdr:sp>
      <xdr:nvSpPr>
        <xdr:cNvPr id="1110" name="AutoShape 1264"/>
        <xdr:cNvSpPr>
          <a:spLocks/>
        </xdr:cNvSpPr>
      </xdr:nvSpPr>
      <xdr:spPr>
        <a:xfrm>
          <a:off x="61912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9</xdr:col>
      <xdr:colOff>247650</xdr:colOff>
      <xdr:row>0</xdr:row>
      <xdr:rowOff>0</xdr:rowOff>
    </xdr:to>
    <xdr:sp>
      <xdr:nvSpPr>
        <xdr:cNvPr id="1111" name="AutoShape 1265"/>
        <xdr:cNvSpPr>
          <a:spLocks/>
        </xdr:cNvSpPr>
      </xdr:nvSpPr>
      <xdr:spPr>
        <a:xfrm>
          <a:off x="79248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9</xdr:col>
      <xdr:colOff>219075</xdr:colOff>
      <xdr:row>0</xdr:row>
      <xdr:rowOff>0</xdr:rowOff>
    </xdr:to>
    <xdr:sp>
      <xdr:nvSpPr>
        <xdr:cNvPr id="1112" name="AutoShape 1266"/>
        <xdr:cNvSpPr>
          <a:spLocks/>
        </xdr:cNvSpPr>
      </xdr:nvSpPr>
      <xdr:spPr>
        <a:xfrm>
          <a:off x="78962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113" name="AutoShape 1267"/>
        <xdr:cNvSpPr>
          <a:spLocks/>
        </xdr:cNvSpPr>
      </xdr:nvSpPr>
      <xdr:spPr>
        <a:xfrm>
          <a:off x="5067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1114" name="AutoShape 1268"/>
        <xdr:cNvSpPr>
          <a:spLocks/>
        </xdr:cNvSpPr>
      </xdr:nvSpPr>
      <xdr:spPr>
        <a:xfrm>
          <a:off x="50387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1115" name="AutoShape 1269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190500</xdr:colOff>
      <xdr:row>0</xdr:row>
      <xdr:rowOff>0</xdr:rowOff>
    </xdr:to>
    <xdr:sp>
      <xdr:nvSpPr>
        <xdr:cNvPr id="1116" name="AutoShape 1270"/>
        <xdr:cNvSpPr>
          <a:spLocks/>
        </xdr:cNvSpPr>
      </xdr:nvSpPr>
      <xdr:spPr>
        <a:xfrm>
          <a:off x="314325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17</xdr:col>
      <xdr:colOff>133350</xdr:colOff>
      <xdr:row>0</xdr:row>
      <xdr:rowOff>0</xdr:rowOff>
    </xdr:to>
    <xdr:sp>
      <xdr:nvSpPr>
        <xdr:cNvPr id="1117" name="AutoShape 1271"/>
        <xdr:cNvSpPr>
          <a:spLocks/>
        </xdr:cNvSpPr>
      </xdr:nvSpPr>
      <xdr:spPr>
        <a:xfrm>
          <a:off x="143446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1118" name="AutoShape 1272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1119" name="AutoShape 1273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1120" name="AutoShape 1274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1121" name="AutoShape 1275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1122" name="AutoShape 1276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1123" name="AutoShape 1277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1124" name="AutoShape 1278"/>
        <xdr:cNvSpPr>
          <a:spLocks/>
        </xdr:cNvSpPr>
      </xdr:nvSpPr>
      <xdr:spPr>
        <a:xfrm>
          <a:off x="14316075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0</xdr:row>
      <xdr:rowOff>0</xdr:rowOff>
    </xdr:from>
    <xdr:to>
      <xdr:col>17</xdr:col>
      <xdr:colOff>190500</xdr:colOff>
      <xdr:row>0</xdr:row>
      <xdr:rowOff>0</xdr:rowOff>
    </xdr:to>
    <xdr:sp>
      <xdr:nvSpPr>
        <xdr:cNvPr id="1125" name="AutoShape 1279"/>
        <xdr:cNvSpPr>
          <a:spLocks/>
        </xdr:cNvSpPr>
      </xdr:nvSpPr>
      <xdr:spPr>
        <a:xfrm>
          <a:off x="14382750" y="0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126" name="AutoShape 1280"/>
        <xdr:cNvSpPr>
          <a:spLocks/>
        </xdr:cNvSpPr>
      </xdr:nvSpPr>
      <xdr:spPr>
        <a:xfrm>
          <a:off x="60960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1127" name="AutoShape 1281"/>
        <xdr:cNvSpPr>
          <a:spLocks/>
        </xdr:cNvSpPr>
      </xdr:nvSpPr>
      <xdr:spPr>
        <a:xfrm>
          <a:off x="416242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1128" name="AutoShape 1282"/>
        <xdr:cNvSpPr>
          <a:spLocks/>
        </xdr:cNvSpPr>
      </xdr:nvSpPr>
      <xdr:spPr>
        <a:xfrm>
          <a:off x="6924675" y="0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129" name="AutoShape 1283"/>
        <xdr:cNvSpPr>
          <a:spLocks/>
        </xdr:cNvSpPr>
      </xdr:nvSpPr>
      <xdr:spPr>
        <a:xfrm>
          <a:off x="79438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1130" name="AutoShape 1284"/>
        <xdr:cNvSpPr>
          <a:spLocks/>
        </xdr:cNvSpPr>
      </xdr:nvSpPr>
      <xdr:spPr>
        <a:xfrm>
          <a:off x="61817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1131" name="AutoShape 1285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0</xdr:row>
      <xdr:rowOff>0</xdr:rowOff>
    </xdr:from>
    <xdr:to>
      <xdr:col>15</xdr:col>
      <xdr:colOff>171450</xdr:colOff>
      <xdr:row>0</xdr:row>
      <xdr:rowOff>0</xdr:rowOff>
    </xdr:to>
    <xdr:sp>
      <xdr:nvSpPr>
        <xdr:cNvPr id="1132" name="AutoShape 1286"/>
        <xdr:cNvSpPr>
          <a:spLocks/>
        </xdr:cNvSpPr>
      </xdr:nvSpPr>
      <xdr:spPr>
        <a:xfrm>
          <a:off x="12763500" y="0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1133" name="AutoShape 1287"/>
        <xdr:cNvSpPr>
          <a:spLocks/>
        </xdr:cNvSpPr>
      </xdr:nvSpPr>
      <xdr:spPr>
        <a:xfrm>
          <a:off x="63055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134" name="AutoShape 1288"/>
        <xdr:cNvSpPr>
          <a:spLocks/>
        </xdr:cNvSpPr>
      </xdr:nvSpPr>
      <xdr:spPr>
        <a:xfrm>
          <a:off x="7934325" y="0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95250</xdr:colOff>
      <xdr:row>0</xdr:row>
      <xdr:rowOff>0</xdr:rowOff>
    </xdr:to>
    <xdr:sp>
      <xdr:nvSpPr>
        <xdr:cNvPr id="1135" name="AutoShape 1289"/>
        <xdr:cNvSpPr>
          <a:spLocks/>
        </xdr:cNvSpPr>
      </xdr:nvSpPr>
      <xdr:spPr>
        <a:xfrm>
          <a:off x="1430655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1136" name="AutoShape 1290"/>
        <xdr:cNvSpPr>
          <a:spLocks/>
        </xdr:cNvSpPr>
      </xdr:nvSpPr>
      <xdr:spPr>
        <a:xfrm>
          <a:off x="143256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152400</xdr:colOff>
      <xdr:row>0</xdr:row>
      <xdr:rowOff>0</xdr:rowOff>
    </xdr:to>
    <xdr:sp>
      <xdr:nvSpPr>
        <xdr:cNvPr id="1137" name="AutoShape 1291"/>
        <xdr:cNvSpPr>
          <a:spLocks/>
        </xdr:cNvSpPr>
      </xdr:nvSpPr>
      <xdr:spPr>
        <a:xfrm>
          <a:off x="14363700" y="0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104775</xdr:colOff>
      <xdr:row>0</xdr:row>
      <xdr:rowOff>0</xdr:rowOff>
    </xdr:to>
    <xdr:sp>
      <xdr:nvSpPr>
        <xdr:cNvPr id="1138" name="AutoShape 1292"/>
        <xdr:cNvSpPr>
          <a:spLocks/>
        </xdr:cNvSpPr>
      </xdr:nvSpPr>
      <xdr:spPr>
        <a:xfrm>
          <a:off x="32956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1139" name="AutoShape 1293"/>
        <xdr:cNvSpPr>
          <a:spLocks/>
        </xdr:cNvSpPr>
      </xdr:nvSpPr>
      <xdr:spPr>
        <a:xfrm>
          <a:off x="6229350" y="0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7</xdr:row>
      <xdr:rowOff>38100</xdr:rowOff>
    </xdr:from>
    <xdr:to>
      <xdr:col>6</xdr:col>
      <xdr:colOff>180975</xdr:colOff>
      <xdr:row>8</xdr:row>
      <xdr:rowOff>0</xdr:rowOff>
    </xdr:to>
    <xdr:sp>
      <xdr:nvSpPr>
        <xdr:cNvPr id="1140" name="AutoShape 1294"/>
        <xdr:cNvSpPr>
          <a:spLocks/>
        </xdr:cNvSpPr>
      </xdr:nvSpPr>
      <xdr:spPr>
        <a:xfrm>
          <a:off x="5067300" y="1323975"/>
          <a:ext cx="114300" cy="1905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38100</xdr:rowOff>
    </xdr:from>
    <xdr:to>
      <xdr:col>6</xdr:col>
      <xdr:colOff>171450</xdr:colOff>
      <xdr:row>8</xdr:row>
      <xdr:rowOff>133350</xdr:rowOff>
    </xdr:to>
    <xdr:sp>
      <xdr:nvSpPr>
        <xdr:cNvPr id="1141" name="AutoShape 1295"/>
        <xdr:cNvSpPr>
          <a:spLocks/>
        </xdr:cNvSpPr>
      </xdr:nvSpPr>
      <xdr:spPr>
        <a:xfrm>
          <a:off x="5086350" y="1552575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23</xdr:row>
      <xdr:rowOff>38100</xdr:rowOff>
    </xdr:from>
    <xdr:to>
      <xdr:col>6</xdr:col>
      <xdr:colOff>133350</xdr:colOff>
      <xdr:row>23</xdr:row>
      <xdr:rowOff>142875</xdr:rowOff>
    </xdr:to>
    <xdr:sp>
      <xdr:nvSpPr>
        <xdr:cNvPr id="1142" name="AutoShape 1300"/>
        <xdr:cNvSpPr>
          <a:spLocks/>
        </xdr:cNvSpPr>
      </xdr:nvSpPr>
      <xdr:spPr>
        <a:xfrm>
          <a:off x="5048250" y="48672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7</xdr:row>
      <xdr:rowOff>0</xdr:rowOff>
    </xdr:from>
    <xdr:to>
      <xdr:col>7</xdr:col>
      <xdr:colOff>247650</xdr:colOff>
      <xdr:row>7</xdr:row>
      <xdr:rowOff>133350</xdr:rowOff>
    </xdr:to>
    <xdr:sp>
      <xdr:nvSpPr>
        <xdr:cNvPr id="1143" name="AutoShape 1302"/>
        <xdr:cNvSpPr>
          <a:spLocks/>
        </xdr:cNvSpPr>
      </xdr:nvSpPr>
      <xdr:spPr>
        <a:xfrm>
          <a:off x="6029325" y="1285875"/>
          <a:ext cx="11430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790575</xdr:colOff>
      <xdr:row>7</xdr:row>
      <xdr:rowOff>28575</xdr:rowOff>
    </xdr:from>
    <xdr:to>
      <xdr:col>7</xdr:col>
      <xdr:colOff>876300</xdr:colOff>
      <xdr:row>7</xdr:row>
      <xdr:rowOff>123825</xdr:rowOff>
    </xdr:to>
    <xdr:sp>
      <xdr:nvSpPr>
        <xdr:cNvPr id="1144" name="AutoShape 1303"/>
        <xdr:cNvSpPr>
          <a:spLocks/>
        </xdr:cNvSpPr>
      </xdr:nvSpPr>
      <xdr:spPr>
        <a:xfrm>
          <a:off x="6686550" y="1314450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38100</xdr:rowOff>
    </xdr:from>
    <xdr:to>
      <xdr:col>9</xdr:col>
      <xdr:colOff>161925</xdr:colOff>
      <xdr:row>7</xdr:row>
      <xdr:rowOff>142875</xdr:rowOff>
    </xdr:to>
    <xdr:sp>
      <xdr:nvSpPr>
        <xdr:cNvPr id="1145" name="AutoShape 1304"/>
        <xdr:cNvSpPr>
          <a:spLocks/>
        </xdr:cNvSpPr>
      </xdr:nvSpPr>
      <xdr:spPr>
        <a:xfrm>
          <a:off x="7781925" y="1323975"/>
          <a:ext cx="142875" cy="1047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23</xdr:row>
      <xdr:rowOff>19050</xdr:rowOff>
    </xdr:from>
    <xdr:to>
      <xdr:col>9</xdr:col>
      <xdr:colOff>142875</xdr:colOff>
      <xdr:row>23</xdr:row>
      <xdr:rowOff>123825</xdr:rowOff>
    </xdr:to>
    <xdr:sp>
      <xdr:nvSpPr>
        <xdr:cNvPr id="1146" name="AutoShape 1309"/>
        <xdr:cNvSpPr>
          <a:spLocks/>
        </xdr:cNvSpPr>
      </xdr:nvSpPr>
      <xdr:spPr>
        <a:xfrm>
          <a:off x="7820025" y="48482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147" name="AutoShape 1310"/>
        <xdr:cNvSpPr>
          <a:spLocks/>
        </xdr:cNvSpPr>
      </xdr:nvSpPr>
      <xdr:spPr>
        <a:xfrm>
          <a:off x="2428875" y="993457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148" name="AutoShape 1311"/>
        <xdr:cNvSpPr>
          <a:spLocks/>
        </xdr:cNvSpPr>
      </xdr:nvSpPr>
      <xdr:spPr>
        <a:xfrm>
          <a:off x="2428875" y="993457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38100</xdr:rowOff>
    </xdr:from>
    <xdr:to>
      <xdr:col>6</xdr:col>
      <xdr:colOff>190500</xdr:colOff>
      <xdr:row>9</xdr:row>
      <xdr:rowOff>123825</xdr:rowOff>
    </xdr:to>
    <xdr:sp>
      <xdr:nvSpPr>
        <xdr:cNvPr id="1149" name="AutoShape 1313"/>
        <xdr:cNvSpPr>
          <a:spLocks/>
        </xdr:cNvSpPr>
      </xdr:nvSpPr>
      <xdr:spPr>
        <a:xfrm>
          <a:off x="5086350" y="1771650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876300</xdr:colOff>
      <xdr:row>6</xdr:row>
      <xdr:rowOff>28575</xdr:rowOff>
    </xdr:from>
    <xdr:to>
      <xdr:col>7</xdr:col>
      <xdr:colOff>981075</xdr:colOff>
      <xdr:row>6</xdr:row>
      <xdr:rowOff>123825</xdr:rowOff>
    </xdr:to>
    <xdr:sp>
      <xdr:nvSpPr>
        <xdr:cNvPr id="1150" name="AutoShape 1314"/>
        <xdr:cNvSpPr>
          <a:spLocks/>
        </xdr:cNvSpPr>
      </xdr:nvSpPr>
      <xdr:spPr>
        <a:xfrm>
          <a:off x="6772275" y="1152525"/>
          <a:ext cx="104775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76200</xdr:rowOff>
    </xdr:from>
    <xdr:to>
      <xdr:col>7</xdr:col>
      <xdr:colOff>209550</xdr:colOff>
      <xdr:row>8</xdr:row>
      <xdr:rowOff>190500</xdr:rowOff>
    </xdr:to>
    <xdr:sp>
      <xdr:nvSpPr>
        <xdr:cNvPr id="1151" name="AutoShape 1315"/>
        <xdr:cNvSpPr>
          <a:spLocks/>
        </xdr:cNvSpPr>
      </xdr:nvSpPr>
      <xdr:spPr>
        <a:xfrm>
          <a:off x="5924550" y="1590675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7</xdr:row>
      <xdr:rowOff>142875</xdr:rowOff>
    </xdr:from>
    <xdr:to>
      <xdr:col>8</xdr:col>
      <xdr:colOff>238125</xdr:colOff>
      <xdr:row>8</xdr:row>
      <xdr:rowOff>38100</xdr:rowOff>
    </xdr:to>
    <xdr:sp>
      <xdr:nvSpPr>
        <xdr:cNvPr id="1152" name="AutoShape 1316"/>
        <xdr:cNvSpPr>
          <a:spLocks/>
        </xdr:cNvSpPr>
      </xdr:nvSpPr>
      <xdr:spPr>
        <a:xfrm>
          <a:off x="6981825" y="1428750"/>
          <a:ext cx="161925" cy="123825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733425</xdr:colOff>
      <xdr:row>9</xdr:row>
      <xdr:rowOff>38100</xdr:rowOff>
    </xdr:from>
    <xdr:to>
      <xdr:col>9</xdr:col>
      <xdr:colOff>838200</xdr:colOff>
      <xdr:row>9</xdr:row>
      <xdr:rowOff>133350</xdr:rowOff>
    </xdr:to>
    <xdr:sp>
      <xdr:nvSpPr>
        <xdr:cNvPr id="1153" name="AutoShape 1317"/>
        <xdr:cNvSpPr>
          <a:spLocks/>
        </xdr:cNvSpPr>
      </xdr:nvSpPr>
      <xdr:spPr>
        <a:xfrm>
          <a:off x="8496300" y="1771650"/>
          <a:ext cx="104775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95250</xdr:rowOff>
    </xdr:from>
    <xdr:to>
      <xdr:col>6</xdr:col>
      <xdr:colOff>152400</xdr:colOff>
      <xdr:row>27</xdr:row>
      <xdr:rowOff>171450</xdr:rowOff>
    </xdr:to>
    <xdr:sp>
      <xdr:nvSpPr>
        <xdr:cNvPr id="1154" name="AutoShape 1318"/>
        <xdr:cNvSpPr>
          <a:spLocks/>
        </xdr:cNvSpPr>
      </xdr:nvSpPr>
      <xdr:spPr>
        <a:xfrm>
          <a:off x="5048250" y="5753100"/>
          <a:ext cx="104775" cy="762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27</xdr:row>
      <xdr:rowOff>28575</xdr:rowOff>
    </xdr:from>
    <xdr:to>
      <xdr:col>9</xdr:col>
      <xdr:colOff>133350</xdr:colOff>
      <xdr:row>27</xdr:row>
      <xdr:rowOff>114300</xdr:rowOff>
    </xdr:to>
    <xdr:sp>
      <xdr:nvSpPr>
        <xdr:cNvPr id="1155" name="AutoShape 1319"/>
        <xdr:cNvSpPr>
          <a:spLocks/>
        </xdr:cNvSpPr>
      </xdr:nvSpPr>
      <xdr:spPr>
        <a:xfrm>
          <a:off x="7791450" y="568642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47625</xdr:rowOff>
    </xdr:from>
    <xdr:to>
      <xdr:col>5</xdr:col>
      <xdr:colOff>180975</xdr:colOff>
      <xdr:row>8</xdr:row>
      <xdr:rowOff>9525</xdr:rowOff>
    </xdr:to>
    <xdr:sp>
      <xdr:nvSpPr>
        <xdr:cNvPr id="1156" name="AutoShape 1320"/>
        <xdr:cNvSpPr>
          <a:spLocks/>
        </xdr:cNvSpPr>
      </xdr:nvSpPr>
      <xdr:spPr>
        <a:xfrm>
          <a:off x="4143375" y="1333500"/>
          <a:ext cx="180975" cy="1905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35</xdr:row>
      <xdr:rowOff>76200</xdr:rowOff>
    </xdr:from>
    <xdr:to>
      <xdr:col>4</xdr:col>
      <xdr:colOff>123825</xdr:colOff>
      <xdr:row>41</xdr:row>
      <xdr:rowOff>171450</xdr:rowOff>
    </xdr:to>
    <xdr:sp>
      <xdr:nvSpPr>
        <xdr:cNvPr id="1157" name="AutoShape 1324"/>
        <xdr:cNvSpPr>
          <a:spLocks/>
        </xdr:cNvSpPr>
      </xdr:nvSpPr>
      <xdr:spPr>
        <a:xfrm>
          <a:off x="3267075" y="7553325"/>
          <a:ext cx="12382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857250</xdr:colOff>
      <xdr:row>35</xdr:row>
      <xdr:rowOff>38100</xdr:rowOff>
    </xdr:from>
    <xdr:to>
      <xdr:col>5</xdr:col>
      <xdr:colOff>66675</xdr:colOff>
      <xdr:row>41</xdr:row>
      <xdr:rowOff>104775</xdr:rowOff>
    </xdr:to>
    <xdr:sp>
      <xdr:nvSpPr>
        <xdr:cNvPr id="1158" name="AutoShape 1325"/>
        <xdr:cNvSpPr>
          <a:spLocks/>
        </xdr:cNvSpPr>
      </xdr:nvSpPr>
      <xdr:spPr>
        <a:xfrm>
          <a:off x="4124325" y="7515225"/>
          <a:ext cx="85725" cy="1323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35</xdr:row>
      <xdr:rowOff>95250</xdr:rowOff>
    </xdr:from>
    <xdr:to>
      <xdr:col>8</xdr:col>
      <xdr:colOff>95250</xdr:colOff>
      <xdr:row>41</xdr:row>
      <xdr:rowOff>152400</xdr:rowOff>
    </xdr:to>
    <xdr:sp>
      <xdr:nvSpPr>
        <xdr:cNvPr id="1159" name="AutoShape 1326"/>
        <xdr:cNvSpPr>
          <a:spLocks/>
        </xdr:cNvSpPr>
      </xdr:nvSpPr>
      <xdr:spPr>
        <a:xfrm>
          <a:off x="6915150" y="7572375"/>
          <a:ext cx="85725" cy="1314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35</xdr:row>
      <xdr:rowOff>85725</xdr:rowOff>
    </xdr:from>
    <xdr:to>
      <xdr:col>10</xdr:col>
      <xdr:colOff>104775</xdr:colOff>
      <xdr:row>41</xdr:row>
      <xdr:rowOff>161925</xdr:rowOff>
    </xdr:to>
    <xdr:sp>
      <xdr:nvSpPr>
        <xdr:cNvPr id="1160" name="AutoShape 1327"/>
        <xdr:cNvSpPr>
          <a:spLocks/>
        </xdr:cNvSpPr>
      </xdr:nvSpPr>
      <xdr:spPr>
        <a:xfrm>
          <a:off x="8705850" y="7562850"/>
          <a:ext cx="85725" cy="1333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25</xdr:row>
      <xdr:rowOff>57150</xdr:rowOff>
    </xdr:from>
    <xdr:to>
      <xdr:col>9</xdr:col>
      <xdr:colOff>152400</xdr:colOff>
      <xdr:row>25</xdr:row>
      <xdr:rowOff>161925</xdr:rowOff>
    </xdr:to>
    <xdr:sp>
      <xdr:nvSpPr>
        <xdr:cNvPr id="1161" name="AutoShape 1330"/>
        <xdr:cNvSpPr>
          <a:spLocks/>
        </xdr:cNvSpPr>
      </xdr:nvSpPr>
      <xdr:spPr>
        <a:xfrm>
          <a:off x="7829550" y="53244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30</xdr:row>
      <xdr:rowOff>133350</xdr:rowOff>
    </xdr:from>
    <xdr:to>
      <xdr:col>9</xdr:col>
      <xdr:colOff>180975</xdr:colOff>
      <xdr:row>30</xdr:row>
      <xdr:rowOff>238125</xdr:rowOff>
    </xdr:to>
    <xdr:sp>
      <xdr:nvSpPr>
        <xdr:cNvPr id="1162" name="AutoShape 1331"/>
        <xdr:cNvSpPr>
          <a:spLocks/>
        </xdr:cNvSpPr>
      </xdr:nvSpPr>
      <xdr:spPr>
        <a:xfrm>
          <a:off x="7858125" y="63055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30</xdr:row>
      <xdr:rowOff>133350</xdr:rowOff>
    </xdr:from>
    <xdr:to>
      <xdr:col>6</xdr:col>
      <xdr:colOff>152400</xdr:colOff>
      <xdr:row>30</xdr:row>
      <xdr:rowOff>238125</xdr:rowOff>
    </xdr:to>
    <xdr:sp>
      <xdr:nvSpPr>
        <xdr:cNvPr id="1163" name="AutoShape 1332"/>
        <xdr:cNvSpPr>
          <a:spLocks/>
        </xdr:cNvSpPr>
      </xdr:nvSpPr>
      <xdr:spPr>
        <a:xfrm>
          <a:off x="5067300" y="63055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25</xdr:row>
      <xdr:rowOff>85725</xdr:rowOff>
    </xdr:from>
    <xdr:to>
      <xdr:col>6</xdr:col>
      <xdr:colOff>123825</xdr:colOff>
      <xdr:row>25</xdr:row>
      <xdr:rowOff>190500</xdr:rowOff>
    </xdr:to>
    <xdr:sp>
      <xdr:nvSpPr>
        <xdr:cNvPr id="1164" name="AutoShape 1333"/>
        <xdr:cNvSpPr>
          <a:spLocks/>
        </xdr:cNvSpPr>
      </xdr:nvSpPr>
      <xdr:spPr>
        <a:xfrm>
          <a:off x="5038725" y="53530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123825</xdr:colOff>
      <xdr:row>7</xdr:row>
      <xdr:rowOff>76200</xdr:rowOff>
    </xdr:from>
    <xdr:to>
      <xdr:col>17</xdr:col>
      <xdr:colOff>200025</xdr:colOff>
      <xdr:row>7</xdr:row>
      <xdr:rowOff>190500</xdr:rowOff>
    </xdr:to>
    <xdr:sp>
      <xdr:nvSpPr>
        <xdr:cNvPr id="1165" name="AutoShape 1336"/>
        <xdr:cNvSpPr>
          <a:spLocks/>
        </xdr:cNvSpPr>
      </xdr:nvSpPr>
      <xdr:spPr>
        <a:xfrm>
          <a:off x="14411325" y="1362075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13</xdr:row>
      <xdr:rowOff>85725</xdr:rowOff>
    </xdr:from>
    <xdr:to>
      <xdr:col>17</xdr:col>
      <xdr:colOff>114300</xdr:colOff>
      <xdr:row>13</xdr:row>
      <xdr:rowOff>180975</xdr:rowOff>
    </xdr:to>
    <xdr:sp>
      <xdr:nvSpPr>
        <xdr:cNvPr id="1166" name="AutoShape 1337"/>
        <xdr:cNvSpPr>
          <a:spLocks/>
        </xdr:cNvSpPr>
      </xdr:nvSpPr>
      <xdr:spPr>
        <a:xfrm>
          <a:off x="14325600" y="25336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12</xdr:row>
      <xdr:rowOff>66675</xdr:rowOff>
    </xdr:from>
    <xdr:to>
      <xdr:col>17</xdr:col>
      <xdr:colOff>85725</xdr:colOff>
      <xdr:row>12</xdr:row>
      <xdr:rowOff>161925</xdr:rowOff>
    </xdr:to>
    <xdr:sp>
      <xdr:nvSpPr>
        <xdr:cNvPr id="1167" name="AutoShape 1338"/>
        <xdr:cNvSpPr>
          <a:spLocks/>
        </xdr:cNvSpPr>
      </xdr:nvSpPr>
      <xdr:spPr>
        <a:xfrm>
          <a:off x="14297025" y="2314575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14</xdr:row>
      <xdr:rowOff>66675</xdr:rowOff>
    </xdr:from>
    <xdr:to>
      <xdr:col>17</xdr:col>
      <xdr:colOff>114300</xdr:colOff>
      <xdr:row>14</xdr:row>
      <xdr:rowOff>161925</xdr:rowOff>
    </xdr:to>
    <xdr:sp>
      <xdr:nvSpPr>
        <xdr:cNvPr id="1168" name="AutoShape 1339"/>
        <xdr:cNvSpPr>
          <a:spLocks/>
        </xdr:cNvSpPr>
      </xdr:nvSpPr>
      <xdr:spPr>
        <a:xfrm>
          <a:off x="14325600" y="2714625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15</xdr:row>
      <xdr:rowOff>66675</xdr:rowOff>
    </xdr:from>
    <xdr:to>
      <xdr:col>17</xdr:col>
      <xdr:colOff>104775</xdr:colOff>
      <xdr:row>15</xdr:row>
      <xdr:rowOff>180975</xdr:rowOff>
    </xdr:to>
    <xdr:sp>
      <xdr:nvSpPr>
        <xdr:cNvPr id="1169" name="AutoShape 1340"/>
        <xdr:cNvSpPr>
          <a:spLocks/>
        </xdr:cNvSpPr>
      </xdr:nvSpPr>
      <xdr:spPr>
        <a:xfrm>
          <a:off x="14316075" y="291465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31</xdr:row>
      <xdr:rowOff>200025</xdr:rowOff>
    </xdr:from>
    <xdr:to>
      <xdr:col>17</xdr:col>
      <xdr:colOff>152400</xdr:colOff>
      <xdr:row>31</xdr:row>
      <xdr:rowOff>314325</xdr:rowOff>
    </xdr:to>
    <xdr:sp>
      <xdr:nvSpPr>
        <xdr:cNvPr id="1170" name="AutoShape 1341"/>
        <xdr:cNvSpPr>
          <a:spLocks/>
        </xdr:cNvSpPr>
      </xdr:nvSpPr>
      <xdr:spPr>
        <a:xfrm>
          <a:off x="14363700" y="6734175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5</xdr:row>
      <xdr:rowOff>76200</xdr:rowOff>
    </xdr:from>
    <xdr:to>
      <xdr:col>17</xdr:col>
      <xdr:colOff>190500</xdr:colOff>
      <xdr:row>5</xdr:row>
      <xdr:rowOff>114300</xdr:rowOff>
    </xdr:to>
    <xdr:sp>
      <xdr:nvSpPr>
        <xdr:cNvPr id="1171" name="AutoShape 1344"/>
        <xdr:cNvSpPr>
          <a:spLocks/>
        </xdr:cNvSpPr>
      </xdr:nvSpPr>
      <xdr:spPr>
        <a:xfrm>
          <a:off x="14382750" y="1038225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28</xdr:row>
      <xdr:rowOff>57150</xdr:rowOff>
    </xdr:from>
    <xdr:to>
      <xdr:col>5</xdr:col>
      <xdr:colOff>209550</xdr:colOff>
      <xdr:row>28</xdr:row>
      <xdr:rowOff>171450</xdr:rowOff>
    </xdr:to>
    <xdr:sp>
      <xdr:nvSpPr>
        <xdr:cNvPr id="1172" name="AutoShape 1346"/>
        <xdr:cNvSpPr>
          <a:spLocks/>
        </xdr:cNvSpPr>
      </xdr:nvSpPr>
      <xdr:spPr>
        <a:xfrm>
          <a:off x="4171950" y="588645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38100</xdr:rowOff>
    </xdr:from>
    <xdr:to>
      <xdr:col>8</xdr:col>
      <xdr:colOff>200025</xdr:colOff>
      <xdr:row>28</xdr:row>
      <xdr:rowOff>171450</xdr:rowOff>
    </xdr:to>
    <xdr:sp>
      <xdr:nvSpPr>
        <xdr:cNvPr id="1173" name="AutoShape 1347"/>
        <xdr:cNvSpPr>
          <a:spLocks/>
        </xdr:cNvSpPr>
      </xdr:nvSpPr>
      <xdr:spPr>
        <a:xfrm>
          <a:off x="6924675" y="5867400"/>
          <a:ext cx="180975" cy="13335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29</xdr:row>
      <xdr:rowOff>38100</xdr:rowOff>
    </xdr:from>
    <xdr:to>
      <xdr:col>9</xdr:col>
      <xdr:colOff>161925</xdr:colOff>
      <xdr:row>29</xdr:row>
      <xdr:rowOff>161925</xdr:rowOff>
    </xdr:to>
    <xdr:sp>
      <xdr:nvSpPr>
        <xdr:cNvPr id="1174" name="AutoShape 1348"/>
        <xdr:cNvSpPr>
          <a:spLocks/>
        </xdr:cNvSpPr>
      </xdr:nvSpPr>
      <xdr:spPr>
        <a:xfrm>
          <a:off x="7810500" y="60388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24</xdr:row>
      <xdr:rowOff>28575</xdr:rowOff>
    </xdr:from>
    <xdr:to>
      <xdr:col>17</xdr:col>
      <xdr:colOff>95250</xdr:colOff>
      <xdr:row>24</xdr:row>
      <xdr:rowOff>171450</xdr:rowOff>
    </xdr:to>
    <xdr:sp>
      <xdr:nvSpPr>
        <xdr:cNvPr id="1175" name="AutoShape 1354"/>
        <xdr:cNvSpPr>
          <a:spLocks/>
        </xdr:cNvSpPr>
      </xdr:nvSpPr>
      <xdr:spPr>
        <a:xfrm>
          <a:off x="14306550" y="5076825"/>
          <a:ext cx="76200" cy="1428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30</xdr:row>
      <xdr:rowOff>142875</xdr:rowOff>
    </xdr:from>
    <xdr:to>
      <xdr:col>17</xdr:col>
      <xdr:colOff>114300</xdr:colOff>
      <xdr:row>30</xdr:row>
      <xdr:rowOff>257175</xdr:rowOff>
    </xdr:to>
    <xdr:sp>
      <xdr:nvSpPr>
        <xdr:cNvPr id="1176" name="AutoShape 1355"/>
        <xdr:cNvSpPr>
          <a:spLocks/>
        </xdr:cNvSpPr>
      </xdr:nvSpPr>
      <xdr:spPr>
        <a:xfrm>
          <a:off x="14325600" y="6315075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49</xdr:row>
      <xdr:rowOff>47625</xdr:rowOff>
    </xdr:from>
    <xdr:to>
      <xdr:col>17</xdr:col>
      <xdr:colOff>152400</xdr:colOff>
      <xdr:row>49</xdr:row>
      <xdr:rowOff>152400</xdr:rowOff>
    </xdr:to>
    <xdr:sp>
      <xdr:nvSpPr>
        <xdr:cNvPr id="1177" name="AutoShape 1356"/>
        <xdr:cNvSpPr>
          <a:spLocks/>
        </xdr:cNvSpPr>
      </xdr:nvSpPr>
      <xdr:spPr>
        <a:xfrm>
          <a:off x="14363700" y="10582275"/>
          <a:ext cx="76200" cy="1047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49</xdr:row>
      <xdr:rowOff>19050</xdr:rowOff>
    </xdr:from>
    <xdr:to>
      <xdr:col>4</xdr:col>
      <xdr:colOff>104775</xdr:colOff>
      <xdr:row>51</xdr:row>
      <xdr:rowOff>257175</xdr:rowOff>
    </xdr:to>
    <xdr:sp>
      <xdr:nvSpPr>
        <xdr:cNvPr id="1178" name="AutoShape 1357"/>
        <xdr:cNvSpPr>
          <a:spLocks/>
        </xdr:cNvSpPr>
      </xdr:nvSpPr>
      <xdr:spPr>
        <a:xfrm>
          <a:off x="3295650" y="10553700"/>
          <a:ext cx="7620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95250</xdr:rowOff>
    </xdr:from>
    <xdr:to>
      <xdr:col>6</xdr:col>
      <xdr:colOff>123825</xdr:colOff>
      <xdr:row>21</xdr:row>
      <xdr:rowOff>219075</xdr:rowOff>
    </xdr:to>
    <xdr:sp>
      <xdr:nvSpPr>
        <xdr:cNvPr id="1179" name="AutoShape 1361"/>
        <xdr:cNvSpPr>
          <a:spLocks/>
        </xdr:cNvSpPr>
      </xdr:nvSpPr>
      <xdr:spPr>
        <a:xfrm>
          <a:off x="5010150" y="44862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24</xdr:row>
      <xdr:rowOff>95250</xdr:rowOff>
    </xdr:from>
    <xdr:to>
      <xdr:col>6</xdr:col>
      <xdr:colOff>123825</xdr:colOff>
      <xdr:row>24</xdr:row>
      <xdr:rowOff>219075</xdr:rowOff>
    </xdr:to>
    <xdr:sp>
      <xdr:nvSpPr>
        <xdr:cNvPr id="1180" name="AutoShape 1363"/>
        <xdr:cNvSpPr>
          <a:spLocks/>
        </xdr:cNvSpPr>
      </xdr:nvSpPr>
      <xdr:spPr>
        <a:xfrm>
          <a:off x="5010150" y="51435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95250</xdr:rowOff>
    </xdr:from>
    <xdr:to>
      <xdr:col>6</xdr:col>
      <xdr:colOff>123825</xdr:colOff>
      <xdr:row>29</xdr:row>
      <xdr:rowOff>171450</xdr:rowOff>
    </xdr:to>
    <xdr:sp>
      <xdr:nvSpPr>
        <xdr:cNvPr id="1181" name="AutoShape 1364"/>
        <xdr:cNvSpPr>
          <a:spLocks/>
        </xdr:cNvSpPr>
      </xdr:nvSpPr>
      <xdr:spPr>
        <a:xfrm>
          <a:off x="5010150" y="609600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46</xdr:row>
      <xdr:rowOff>19050</xdr:rowOff>
    </xdr:from>
    <xdr:to>
      <xdr:col>6</xdr:col>
      <xdr:colOff>190500</xdr:colOff>
      <xdr:row>46</xdr:row>
      <xdr:rowOff>142875</xdr:rowOff>
    </xdr:to>
    <xdr:sp>
      <xdr:nvSpPr>
        <xdr:cNvPr id="1182" name="AutoShape 1365"/>
        <xdr:cNvSpPr>
          <a:spLocks/>
        </xdr:cNvSpPr>
      </xdr:nvSpPr>
      <xdr:spPr>
        <a:xfrm>
          <a:off x="5076825" y="99536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95250</xdr:rowOff>
    </xdr:from>
    <xdr:to>
      <xdr:col>9</xdr:col>
      <xdr:colOff>123825</xdr:colOff>
      <xdr:row>21</xdr:row>
      <xdr:rowOff>219075</xdr:rowOff>
    </xdr:to>
    <xdr:sp>
      <xdr:nvSpPr>
        <xdr:cNvPr id="1183" name="AutoShape 1366"/>
        <xdr:cNvSpPr>
          <a:spLocks/>
        </xdr:cNvSpPr>
      </xdr:nvSpPr>
      <xdr:spPr>
        <a:xfrm>
          <a:off x="7772400" y="44862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24</xdr:row>
      <xdr:rowOff>85725</xdr:rowOff>
    </xdr:from>
    <xdr:to>
      <xdr:col>9</xdr:col>
      <xdr:colOff>152400</xdr:colOff>
      <xdr:row>24</xdr:row>
      <xdr:rowOff>209550</xdr:rowOff>
    </xdr:to>
    <xdr:sp>
      <xdr:nvSpPr>
        <xdr:cNvPr id="1184" name="AutoShape 1367"/>
        <xdr:cNvSpPr>
          <a:spLocks/>
        </xdr:cNvSpPr>
      </xdr:nvSpPr>
      <xdr:spPr>
        <a:xfrm>
          <a:off x="7800975" y="51339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46</xdr:row>
      <xdr:rowOff>19050</xdr:rowOff>
    </xdr:from>
    <xdr:to>
      <xdr:col>9</xdr:col>
      <xdr:colOff>190500</xdr:colOff>
      <xdr:row>46</xdr:row>
      <xdr:rowOff>142875</xdr:rowOff>
    </xdr:to>
    <xdr:sp>
      <xdr:nvSpPr>
        <xdr:cNvPr id="1185" name="AutoShape 1368"/>
        <xdr:cNvSpPr>
          <a:spLocks/>
        </xdr:cNvSpPr>
      </xdr:nvSpPr>
      <xdr:spPr>
        <a:xfrm>
          <a:off x="7839075" y="99536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38</xdr:row>
      <xdr:rowOff>47625</xdr:rowOff>
    </xdr:from>
    <xdr:to>
      <xdr:col>17</xdr:col>
      <xdr:colOff>104775</xdr:colOff>
      <xdr:row>38</xdr:row>
      <xdr:rowOff>161925</xdr:rowOff>
    </xdr:to>
    <xdr:sp>
      <xdr:nvSpPr>
        <xdr:cNvPr id="1186" name="AutoShape 1369"/>
        <xdr:cNvSpPr>
          <a:spLocks/>
        </xdr:cNvSpPr>
      </xdr:nvSpPr>
      <xdr:spPr>
        <a:xfrm>
          <a:off x="14316075" y="815340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54</xdr:row>
      <xdr:rowOff>28575</xdr:rowOff>
    </xdr:from>
    <xdr:to>
      <xdr:col>1</xdr:col>
      <xdr:colOff>247650</xdr:colOff>
      <xdr:row>54</xdr:row>
      <xdr:rowOff>152400</xdr:rowOff>
    </xdr:to>
    <xdr:sp>
      <xdr:nvSpPr>
        <xdr:cNvPr id="1187" name="AutoShape 768"/>
        <xdr:cNvSpPr>
          <a:spLocks/>
        </xdr:cNvSpPr>
      </xdr:nvSpPr>
      <xdr:spPr>
        <a:xfrm>
          <a:off x="371475" y="11668125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23</xdr:row>
      <xdr:rowOff>38100</xdr:rowOff>
    </xdr:from>
    <xdr:to>
      <xdr:col>7</xdr:col>
      <xdr:colOff>133350</xdr:colOff>
      <xdr:row>23</xdr:row>
      <xdr:rowOff>142875</xdr:rowOff>
    </xdr:to>
    <xdr:sp>
      <xdr:nvSpPr>
        <xdr:cNvPr id="1188" name="AutoShape 1300"/>
        <xdr:cNvSpPr>
          <a:spLocks/>
        </xdr:cNvSpPr>
      </xdr:nvSpPr>
      <xdr:spPr>
        <a:xfrm>
          <a:off x="5943600" y="48672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25</xdr:row>
      <xdr:rowOff>38100</xdr:rowOff>
    </xdr:from>
    <xdr:to>
      <xdr:col>7</xdr:col>
      <xdr:colOff>133350</xdr:colOff>
      <xdr:row>25</xdr:row>
      <xdr:rowOff>142875</xdr:rowOff>
    </xdr:to>
    <xdr:sp>
      <xdr:nvSpPr>
        <xdr:cNvPr id="1189" name="AutoShape 1300"/>
        <xdr:cNvSpPr>
          <a:spLocks/>
        </xdr:cNvSpPr>
      </xdr:nvSpPr>
      <xdr:spPr>
        <a:xfrm>
          <a:off x="5943600" y="53054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123825</xdr:rowOff>
    </xdr:from>
    <xdr:to>
      <xdr:col>7</xdr:col>
      <xdr:colOff>161925</xdr:colOff>
      <xdr:row>30</xdr:row>
      <xdr:rowOff>228600</xdr:rowOff>
    </xdr:to>
    <xdr:sp>
      <xdr:nvSpPr>
        <xdr:cNvPr id="1190" name="AutoShape 1300"/>
        <xdr:cNvSpPr>
          <a:spLocks/>
        </xdr:cNvSpPr>
      </xdr:nvSpPr>
      <xdr:spPr>
        <a:xfrm>
          <a:off x="5972175" y="62960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22</xdr:row>
      <xdr:rowOff>47625</xdr:rowOff>
    </xdr:from>
    <xdr:to>
      <xdr:col>15</xdr:col>
      <xdr:colOff>114300</xdr:colOff>
      <xdr:row>22</xdr:row>
      <xdr:rowOff>171450</xdr:rowOff>
    </xdr:to>
    <xdr:sp>
      <xdr:nvSpPr>
        <xdr:cNvPr id="1191" name="AutoShape 774"/>
        <xdr:cNvSpPr>
          <a:spLocks/>
        </xdr:cNvSpPr>
      </xdr:nvSpPr>
      <xdr:spPr>
        <a:xfrm>
          <a:off x="12706350" y="4657725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24</xdr:row>
      <xdr:rowOff>57150</xdr:rowOff>
    </xdr:from>
    <xdr:to>
      <xdr:col>15</xdr:col>
      <xdr:colOff>123825</xdr:colOff>
      <xdr:row>24</xdr:row>
      <xdr:rowOff>180975</xdr:rowOff>
    </xdr:to>
    <xdr:sp>
      <xdr:nvSpPr>
        <xdr:cNvPr id="1192" name="AutoShape 775"/>
        <xdr:cNvSpPr>
          <a:spLocks/>
        </xdr:cNvSpPr>
      </xdr:nvSpPr>
      <xdr:spPr>
        <a:xfrm>
          <a:off x="12715875" y="51054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30</xdr:row>
      <xdr:rowOff>19050</xdr:rowOff>
    </xdr:from>
    <xdr:to>
      <xdr:col>15</xdr:col>
      <xdr:colOff>133350</xdr:colOff>
      <xdr:row>30</xdr:row>
      <xdr:rowOff>142875</xdr:rowOff>
    </xdr:to>
    <xdr:sp>
      <xdr:nvSpPr>
        <xdr:cNvPr id="1193" name="AutoShape 776"/>
        <xdr:cNvSpPr>
          <a:spLocks/>
        </xdr:cNvSpPr>
      </xdr:nvSpPr>
      <xdr:spPr>
        <a:xfrm>
          <a:off x="12725400" y="619125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28</xdr:row>
      <xdr:rowOff>57150</xdr:rowOff>
    </xdr:from>
    <xdr:to>
      <xdr:col>7</xdr:col>
      <xdr:colOff>209550</xdr:colOff>
      <xdr:row>29</xdr:row>
      <xdr:rowOff>0</xdr:rowOff>
    </xdr:to>
    <xdr:sp>
      <xdr:nvSpPr>
        <xdr:cNvPr id="1194" name="AutoShape 1346"/>
        <xdr:cNvSpPr>
          <a:spLocks/>
        </xdr:cNvSpPr>
      </xdr:nvSpPr>
      <xdr:spPr>
        <a:xfrm>
          <a:off x="5924550" y="588645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8</xdr:row>
      <xdr:rowOff>47625</xdr:rowOff>
    </xdr:from>
    <xdr:to>
      <xdr:col>9</xdr:col>
      <xdr:colOff>704850</xdr:colOff>
      <xdr:row>8</xdr:row>
      <xdr:rowOff>152400</xdr:rowOff>
    </xdr:to>
    <xdr:sp>
      <xdr:nvSpPr>
        <xdr:cNvPr id="1195" name="AutoShape 1309"/>
        <xdr:cNvSpPr>
          <a:spLocks/>
        </xdr:cNvSpPr>
      </xdr:nvSpPr>
      <xdr:spPr>
        <a:xfrm>
          <a:off x="8382000" y="15621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5"/>
  <sheetViews>
    <sheetView tabSelected="1" view="pageBreakPreview" zoomScaleSheetLayoutView="100" zoomScalePageLayoutView="0" workbookViewId="0" topLeftCell="I1">
      <selection activeCell="P53" sqref="P53"/>
    </sheetView>
  </sheetViews>
  <sheetFormatPr defaultColWidth="8.8515625" defaultRowHeight="12.75"/>
  <cols>
    <col min="1" max="1" width="3.421875" style="5" customWidth="1"/>
    <col min="2" max="2" width="4.7109375" style="5" customWidth="1"/>
    <col min="3" max="3" width="28.28125" style="5" customWidth="1"/>
    <col min="4" max="4" width="12.57421875" style="5" customWidth="1"/>
    <col min="5" max="5" width="13.140625" style="5" customWidth="1"/>
    <col min="6" max="6" width="12.8515625" style="5" customWidth="1"/>
    <col min="7" max="7" width="13.421875" style="5" customWidth="1"/>
    <col min="8" max="8" width="15.140625" style="5" customWidth="1"/>
    <col min="9" max="9" width="12.8515625" style="5" customWidth="1"/>
    <col min="10" max="10" width="13.8515625" style="5" customWidth="1"/>
    <col min="11" max="12" width="12.7109375" style="5" customWidth="1"/>
    <col min="13" max="13" width="11.57421875" style="5" customWidth="1"/>
    <col min="14" max="14" width="13.421875" style="5" customWidth="1"/>
    <col min="15" max="15" width="9.7109375" style="5" customWidth="1"/>
    <col min="16" max="16" width="11.28125" style="5" customWidth="1"/>
    <col min="17" max="17" width="12.57421875" style="5" customWidth="1"/>
    <col min="18" max="18" width="11.8515625" style="5" customWidth="1"/>
    <col min="19" max="19" width="12.140625" style="5" customWidth="1"/>
    <col min="20" max="20" width="13.8515625" style="5" customWidth="1"/>
    <col min="21" max="21" width="16.140625" style="5" customWidth="1"/>
    <col min="22" max="24" width="8.8515625" style="5" customWidth="1"/>
    <col min="25" max="25" width="16.28125" style="5" customWidth="1"/>
    <col min="26" max="26" width="19.140625" style="5" customWidth="1"/>
    <col min="27" max="16384" width="8.8515625" style="5" customWidth="1"/>
  </cols>
  <sheetData>
    <row r="1" spans="2:19" ht="15.75">
      <c r="B1" s="88" t="s">
        <v>11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2:19" ht="18">
      <c r="B2" s="119" t="s">
        <v>72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2:19" ht="16.5" thickBot="1">
      <c r="B3" s="4"/>
      <c r="C3" s="2"/>
      <c r="D3" s="2"/>
      <c r="E3" s="2"/>
      <c r="F3" s="2"/>
      <c r="G3" s="2"/>
      <c r="H3" s="2"/>
      <c r="I3" s="2"/>
      <c r="J3" s="2"/>
      <c r="K3" s="2"/>
      <c r="L3" s="2" t="s">
        <v>14</v>
      </c>
      <c r="M3" s="2"/>
      <c r="N3" s="2"/>
      <c r="O3" s="2"/>
      <c r="P3" s="2"/>
      <c r="Q3" s="125" t="s">
        <v>41</v>
      </c>
      <c r="R3" s="125"/>
      <c r="S3" s="125"/>
    </row>
    <row r="4" spans="2:19" ht="12.75">
      <c r="B4" s="126" t="s">
        <v>10</v>
      </c>
      <c r="C4" s="96" t="s">
        <v>23</v>
      </c>
      <c r="D4" s="130" t="s">
        <v>34</v>
      </c>
      <c r="E4" s="130" t="s">
        <v>50</v>
      </c>
      <c r="F4" s="144" t="s">
        <v>6</v>
      </c>
      <c r="G4" s="144"/>
      <c r="H4" s="144"/>
      <c r="I4" s="145"/>
      <c r="J4" s="145"/>
      <c r="K4" s="145"/>
      <c r="L4" s="145" t="s">
        <v>5</v>
      </c>
      <c r="M4" s="145"/>
      <c r="N4" s="145"/>
      <c r="O4" s="145"/>
      <c r="P4" s="145"/>
      <c r="Q4" s="145"/>
      <c r="R4" s="130" t="s">
        <v>43</v>
      </c>
      <c r="S4" s="131" t="s">
        <v>46</v>
      </c>
    </row>
    <row r="5" spans="2:19" ht="12.75">
      <c r="B5" s="127"/>
      <c r="C5" s="92"/>
      <c r="D5" s="91"/>
      <c r="E5" s="142"/>
      <c r="F5" s="134" t="s">
        <v>51</v>
      </c>
      <c r="G5" s="135"/>
      <c r="H5" s="18" t="s">
        <v>52</v>
      </c>
      <c r="I5" s="134" t="s">
        <v>74</v>
      </c>
      <c r="J5" s="138"/>
      <c r="K5" s="135"/>
      <c r="L5" s="146"/>
      <c r="M5" s="146"/>
      <c r="N5" s="146"/>
      <c r="O5" s="146"/>
      <c r="P5" s="146"/>
      <c r="Q5" s="147"/>
      <c r="R5" s="91"/>
      <c r="S5" s="132"/>
    </row>
    <row r="6" spans="2:19" ht="12.75">
      <c r="B6" s="128"/>
      <c r="C6" s="129"/>
      <c r="D6" s="91"/>
      <c r="E6" s="142"/>
      <c r="F6" s="136"/>
      <c r="G6" s="137"/>
      <c r="H6" s="40" t="s">
        <v>73</v>
      </c>
      <c r="I6" s="136"/>
      <c r="J6" s="139"/>
      <c r="K6" s="137"/>
      <c r="L6" s="148"/>
      <c r="M6" s="148"/>
      <c r="N6" s="148"/>
      <c r="O6" s="148"/>
      <c r="P6" s="148"/>
      <c r="Q6" s="149"/>
      <c r="R6" s="91"/>
      <c r="S6" s="133"/>
    </row>
    <row r="7" spans="2:19" ht="12.75" customHeight="1">
      <c r="B7" s="128"/>
      <c r="C7" s="129"/>
      <c r="D7" s="91"/>
      <c r="E7" s="142"/>
      <c r="F7" s="18" t="s">
        <v>4</v>
      </c>
      <c r="G7" s="51" t="s">
        <v>0</v>
      </c>
      <c r="H7" s="73" t="s">
        <v>37</v>
      </c>
      <c r="I7" s="41" t="s">
        <v>4</v>
      </c>
      <c r="J7" s="41" t="s">
        <v>0</v>
      </c>
      <c r="K7" s="90" t="s">
        <v>40</v>
      </c>
      <c r="L7" s="129" t="s">
        <v>60</v>
      </c>
      <c r="M7" s="93" t="s">
        <v>57</v>
      </c>
      <c r="N7" s="94"/>
      <c r="O7" s="94"/>
      <c r="P7" s="95"/>
      <c r="Q7" s="18" t="s">
        <v>2</v>
      </c>
      <c r="R7" s="150"/>
      <c r="S7" s="133"/>
    </row>
    <row r="8" spans="2:19" ht="18" customHeight="1">
      <c r="B8" s="128"/>
      <c r="C8" s="129"/>
      <c r="D8" s="91"/>
      <c r="E8" s="142"/>
      <c r="F8" s="91" t="s">
        <v>36</v>
      </c>
      <c r="G8" s="52" t="s">
        <v>47</v>
      </c>
      <c r="H8" s="40" t="s">
        <v>55</v>
      </c>
      <c r="I8" s="150" t="s">
        <v>36</v>
      </c>
      <c r="J8" s="42" t="s">
        <v>47</v>
      </c>
      <c r="K8" s="140"/>
      <c r="L8" s="129"/>
      <c r="M8" s="90" t="s">
        <v>78</v>
      </c>
      <c r="N8" s="91" t="s">
        <v>75</v>
      </c>
      <c r="O8" s="91" t="s">
        <v>49</v>
      </c>
      <c r="P8" s="91" t="s">
        <v>77</v>
      </c>
      <c r="Q8" s="40" t="s">
        <v>3</v>
      </c>
      <c r="R8" s="150"/>
      <c r="S8" s="133"/>
    </row>
    <row r="9" spans="2:19" ht="17.25" customHeight="1">
      <c r="B9" s="128"/>
      <c r="C9" s="129"/>
      <c r="D9" s="91"/>
      <c r="E9" s="142"/>
      <c r="F9" s="91"/>
      <c r="G9" s="52" t="s">
        <v>18</v>
      </c>
      <c r="H9" s="40" t="s">
        <v>38</v>
      </c>
      <c r="I9" s="150"/>
      <c r="J9" s="84" t="s">
        <v>1</v>
      </c>
      <c r="K9" s="141"/>
      <c r="L9" s="129"/>
      <c r="M9" s="91"/>
      <c r="N9" s="91"/>
      <c r="O9" s="91"/>
      <c r="P9" s="91"/>
      <c r="Q9" s="40" t="s">
        <v>76</v>
      </c>
      <c r="R9" s="150"/>
      <c r="S9" s="133"/>
    </row>
    <row r="10" spans="2:19" ht="12.75">
      <c r="B10" s="128"/>
      <c r="C10" s="129"/>
      <c r="D10" s="92"/>
      <c r="E10" s="143"/>
      <c r="F10" s="92"/>
      <c r="G10" s="53" t="s">
        <v>19</v>
      </c>
      <c r="H10" s="23" t="s">
        <v>39</v>
      </c>
      <c r="I10" s="151"/>
      <c r="J10" s="42" t="s">
        <v>56</v>
      </c>
      <c r="K10" s="19" t="s">
        <v>48</v>
      </c>
      <c r="L10" s="129"/>
      <c r="M10" s="92"/>
      <c r="N10" s="92"/>
      <c r="O10" s="92"/>
      <c r="P10" s="92"/>
      <c r="Q10" s="23" t="s">
        <v>59</v>
      </c>
      <c r="R10" s="151"/>
      <c r="S10" s="1" t="s">
        <v>62</v>
      </c>
    </row>
    <row r="11" spans="2:19" ht="12.75">
      <c r="B11" s="9">
        <v>1</v>
      </c>
      <c r="C11" s="6">
        <f>B11+1</f>
        <v>2</v>
      </c>
      <c r="D11" s="6">
        <f>C11+1</f>
        <v>3</v>
      </c>
      <c r="E11" s="6">
        <v>4</v>
      </c>
      <c r="F11" s="24">
        <v>5</v>
      </c>
      <c r="G11" s="24">
        <v>6</v>
      </c>
      <c r="H11" s="24">
        <v>7</v>
      </c>
      <c r="I11" s="24">
        <f aca="true" t="shared" si="0" ref="I11:S11">H11+1</f>
        <v>8</v>
      </c>
      <c r="J11" s="24">
        <f t="shared" si="0"/>
        <v>9</v>
      </c>
      <c r="K11" s="6">
        <f t="shared" si="0"/>
        <v>10</v>
      </c>
      <c r="L11" s="6">
        <f t="shared" si="0"/>
        <v>11</v>
      </c>
      <c r="M11" s="6"/>
      <c r="N11" s="6">
        <f>L11+1</f>
        <v>12</v>
      </c>
      <c r="O11" s="6">
        <f t="shared" si="0"/>
        <v>13</v>
      </c>
      <c r="P11" s="6">
        <f t="shared" si="0"/>
        <v>14</v>
      </c>
      <c r="Q11" s="6">
        <f t="shared" si="0"/>
        <v>15</v>
      </c>
      <c r="R11" s="6">
        <f t="shared" si="0"/>
        <v>16</v>
      </c>
      <c r="S11" s="6">
        <f t="shared" si="0"/>
        <v>17</v>
      </c>
    </row>
    <row r="12" spans="2:19" ht="15">
      <c r="B12" s="14" t="s">
        <v>20</v>
      </c>
      <c r="C12" s="15" t="s">
        <v>25</v>
      </c>
      <c r="D12" s="7"/>
      <c r="E12" s="7"/>
      <c r="F12" s="7"/>
      <c r="G12" s="7"/>
      <c r="H12" s="7"/>
      <c r="I12" s="7"/>
      <c r="J12" s="7"/>
      <c r="K12" s="7"/>
      <c r="L12" s="7"/>
      <c r="M12" s="25"/>
      <c r="N12" s="25"/>
      <c r="O12" s="7"/>
      <c r="P12" s="7"/>
      <c r="Q12" s="7"/>
      <c r="R12" s="25"/>
      <c r="S12" s="26"/>
    </row>
    <row r="13" spans="2:19" ht="15.75">
      <c r="B13" s="70">
        <v>1</v>
      </c>
      <c r="C13" s="22" t="s">
        <v>26</v>
      </c>
      <c r="D13" s="32"/>
      <c r="E13" s="32">
        <v>4758.68</v>
      </c>
      <c r="F13" s="32"/>
      <c r="G13" s="32"/>
      <c r="H13" s="32"/>
      <c r="I13" s="32"/>
      <c r="J13" s="32"/>
      <c r="K13" s="32"/>
      <c r="L13" s="32">
        <v>4312.52</v>
      </c>
      <c r="M13" s="36">
        <f>18+96.64</f>
        <v>114.64</v>
      </c>
      <c r="N13" s="33"/>
      <c r="O13" s="32">
        <v>56.07</v>
      </c>
      <c r="P13" s="36">
        <f aca="true" t="shared" si="1" ref="P13:P18">SUM(M13:O13)</f>
        <v>170.71</v>
      </c>
      <c r="Q13" s="54">
        <f>L13+P13</f>
        <v>4483.2300000000005</v>
      </c>
      <c r="R13" s="59">
        <f>Q13</f>
        <v>4483.2300000000005</v>
      </c>
      <c r="S13" s="56"/>
    </row>
    <row r="14" spans="2:19" ht="15.75">
      <c r="B14" s="70">
        <v>2</v>
      </c>
      <c r="C14" s="22" t="s">
        <v>27</v>
      </c>
      <c r="D14" s="32"/>
      <c r="E14" s="32">
        <v>1808.12</v>
      </c>
      <c r="F14" s="32"/>
      <c r="G14" s="32"/>
      <c r="H14" s="32"/>
      <c r="I14" s="32"/>
      <c r="J14" s="32"/>
      <c r="K14" s="32"/>
      <c r="L14" s="32">
        <v>572.8</v>
      </c>
      <c r="M14" s="36">
        <v>0</v>
      </c>
      <c r="N14" s="33"/>
      <c r="O14" s="32"/>
      <c r="P14" s="36">
        <f t="shared" si="1"/>
        <v>0</v>
      </c>
      <c r="Q14" s="54">
        <f>L14+P14</f>
        <v>572.8</v>
      </c>
      <c r="R14" s="59">
        <f>Q14</f>
        <v>572.8</v>
      </c>
      <c r="S14" s="55"/>
    </row>
    <row r="15" spans="2:19" ht="15.75">
      <c r="B15" s="70">
        <v>3</v>
      </c>
      <c r="C15" s="22" t="s">
        <v>28</v>
      </c>
      <c r="D15" s="32"/>
      <c r="E15" s="32">
        <v>674.54</v>
      </c>
      <c r="F15" s="32"/>
      <c r="G15" s="32"/>
      <c r="H15" s="32"/>
      <c r="I15" s="32"/>
      <c r="J15" s="32"/>
      <c r="K15" s="32"/>
      <c r="L15" s="32">
        <v>315</v>
      </c>
      <c r="M15" s="36">
        <v>0</v>
      </c>
      <c r="N15" s="33"/>
      <c r="O15" s="32"/>
      <c r="P15" s="36">
        <f t="shared" si="1"/>
        <v>0</v>
      </c>
      <c r="Q15" s="54">
        <f>L15+P15</f>
        <v>315</v>
      </c>
      <c r="R15" s="59">
        <f>Q15</f>
        <v>315</v>
      </c>
      <c r="S15" s="34"/>
    </row>
    <row r="16" spans="2:19" ht="28.5">
      <c r="B16" s="70">
        <v>4</v>
      </c>
      <c r="C16" s="13" t="s">
        <v>29</v>
      </c>
      <c r="D16" s="32"/>
      <c r="E16" s="32">
        <v>5539.57</v>
      </c>
      <c r="F16" s="32"/>
      <c r="G16" s="32"/>
      <c r="H16" s="32"/>
      <c r="I16" s="32"/>
      <c r="J16" s="32"/>
      <c r="K16" s="32"/>
      <c r="L16" s="32">
        <v>10637.27</v>
      </c>
      <c r="M16" s="36">
        <v>0</v>
      </c>
      <c r="N16" s="33"/>
      <c r="O16" s="32"/>
      <c r="P16" s="36">
        <f t="shared" si="1"/>
        <v>0</v>
      </c>
      <c r="Q16" s="54">
        <f>L16+P16</f>
        <v>10637.27</v>
      </c>
      <c r="R16" s="28">
        <f>Q16</f>
        <v>10637.27</v>
      </c>
      <c r="S16" s="56"/>
    </row>
    <row r="17" spans="2:19" ht="28.5">
      <c r="B17" s="70">
        <v>5</v>
      </c>
      <c r="C17" s="13" t="s">
        <v>53</v>
      </c>
      <c r="D17" s="32"/>
      <c r="E17" s="32">
        <v>1785.19</v>
      </c>
      <c r="F17" s="32"/>
      <c r="G17" s="32"/>
      <c r="H17" s="32"/>
      <c r="I17" s="32"/>
      <c r="J17" s="32"/>
      <c r="K17" s="32"/>
      <c r="L17" s="32"/>
      <c r="M17" s="36">
        <v>0</v>
      </c>
      <c r="N17" s="33"/>
      <c r="O17" s="32"/>
      <c r="P17" s="36">
        <f t="shared" si="1"/>
        <v>0</v>
      </c>
      <c r="Q17" s="54"/>
      <c r="R17" s="59"/>
      <c r="S17" s="56"/>
    </row>
    <row r="18" spans="2:19" ht="15.75">
      <c r="B18" s="70">
        <v>6</v>
      </c>
      <c r="C18" s="13" t="s">
        <v>35</v>
      </c>
      <c r="D18" s="32"/>
      <c r="E18" s="32">
        <v>6771.9</v>
      </c>
      <c r="F18" s="32"/>
      <c r="G18" s="32"/>
      <c r="H18" s="32"/>
      <c r="I18" s="32"/>
      <c r="J18" s="32"/>
      <c r="K18" s="32"/>
      <c r="L18" s="32"/>
      <c r="M18" s="36">
        <v>0</v>
      </c>
      <c r="N18" s="33"/>
      <c r="O18" s="32"/>
      <c r="P18" s="36">
        <f t="shared" si="1"/>
        <v>0</v>
      </c>
      <c r="Q18" s="32"/>
      <c r="R18" s="33"/>
      <c r="S18" s="34"/>
    </row>
    <row r="19" spans="2:19" ht="15.75">
      <c r="B19" s="71"/>
      <c r="C19" s="72" t="s">
        <v>22</v>
      </c>
      <c r="D19" s="35"/>
      <c r="E19" s="36">
        <f>SUM(E13:E18)</f>
        <v>21338</v>
      </c>
      <c r="F19" s="36">
        <f aca="true" t="shared" si="2" ref="F19:S19">SUM(F13:F16)</f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15837.59</v>
      </c>
      <c r="M19" s="36">
        <f>SUM(M13:M16)</f>
        <v>114.64</v>
      </c>
      <c r="N19" s="36">
        <f t="shared" si="2"/>
        <v>0</v>
      </c>
      <c r="O19" s="36">
        <f t="shared" si="2"/>
        <v>56.07</v>
      </c>
      <c r="P19" s="36">
        <f t="shared" si="2"/>
        <v>170.71</v>
      </c>
      <c r="Q19" s="36">
        <f t="shared" si="2"/>
        <v>16008.300000000001</v>
      </c>
      <c r="R19" s="36">
        <f t="shared" si="2"/>
        <v>16008.300000000001</v>
      </c>
      <c r="S19" s="37">
        <f t="shared" si="2"/>
        <v>0</v>
      </c>
    </row>
    <row r="20" spans="2:19" ht="15.75">
      <c r="B20" s="16" t="s">
        <v>21</v>
      </c>
      <c r="C20" s="17" t="s">
        <v>24</v>
      </c>
      <c r="D20" s="38"/>
      <c r="E20" s="38"/>
      <c r="F20" s="27"/>
      <c r="G20" s="29"/>
      <c r="H20" s="29"/>
      <c r="I20" s="29"/>
      <c r="J20" s="29"/>
      <c r="K20" s="27"/>
      <c r="L20" s="27"/>
      <c r="M20" s="27"/>
      <c r="N20" s="28"/>
      <c r="O20" s="27"/>
      <c r="P20" s="27"/>
      <c r="Q20" s="27"/>
      <c r="R20" s="28"/>
      <c r="S20" s="39"/>
    </row>
    <row r="21" spans="2:19" ht="17.25" customHeight="1">
      <c r="B21" s="112">
        <v>1</v>
      </c>
      <c r="C21" s="113" t="s">
        <v>12</v>
      </c>
      <c r="D21" s="116">
        <v>647633.61</v>
      </c>
      <c r="E21" s="116">
        <v>108050</v>
      </c>
      <c r="F21" s="124">
        <f>58554+16353</f>
        <v>74907</v>
      </c>
      <c r="G21" s="29">
        <v>0</v>
      </c>
      <c r="H21" s="29"/>
      <c r="I21" s="116">
        <f>F21</f>
        <v>74907</v>
      </c>
      <c r="J21" s="29">
        <f>G21+H21</f>
        <v>0</v>
      </c>
      <c r="K21" s="85">
        <f>I21+J21+J22</f>
        <v>358770.23</v>
      </c>
      <c r="L21" s="98">
        <v>376254.28</v>
      </c>
      <c r="M21" s="89">
        <f>20224.24</f>
        <v>20224.24</v>
      </c>
      <c r="N21" s="99">
        <v>5044.79</v>
      </c>
      <c r="O21" s="99"/>
      <c r="P21" s="89">
        <f>SUM(M21:O21)</f>
        <v>25269.030000000002</v>
      </c>
      <c r="Q21" s="97">
        <f>L21+P21</f>
        <v>401523.31000000006</v>
      </c>
      <c r="R21" s="97"/>
      <c r="S21" s="120">
        <f>K21+R21-Q21</f>
        <v>-42753.080000000075</v>
      </c>
    </row>
    <row r="22" spans="2:19" ht="17.25" customHeight="1">
      <c r="B22" s="112"/>
      <c r="C22" s="115"/>
      <c r="D22" s="118"/>
      <c r="E22" s="118"/>
      <c r="F22" s="124"/>
      <c r="G22" s="45">
        <v>283863.23</v>
      </c>
      <c r="H22" s="45"/>
      <c r="I22" s="118">
        <f>F22</f>
        <v>0</v>
      </c>
      <c r="J22" s="83">
        <f>G22+H22</f>
        <v>283863.23</v>
      </c>
      <c r="K22" s="87"/>
      <c r="L22" s="98"/>
      <c r="M22" s="89"/>
      <c r="N22" s="101"/>
      <c r="O22" s="101"/>
      <c r="P22" s="89"/>
      <c r="Q22" s="97"/>
      <c r="R22" s="97"/>
      <c r="S22" s="120"/>
    </row>
    <row r="23" spans="2:19" ht="17.25" customHeight="1">
      <c r="B23" s="112">
        <v>2</v>
      </c>
      <c r="C23" s="113" t="s">
        <v>13</v>
      </c>
      <c r="D23" s="116">
        <v>148750.17</v>
      </c>
      <c r="E23" s="116">
        <v>31488</v>
      </c>
      <c r="F23" s="124">
        <f>10066.25+3051+4103</f>
        <v>17220.25</v>
      </c>
      <c r="G23" s="29"/>
      <c r="H23" s="29"/>
      <c r="I23" s="116">
        <f>F23+H23</f>
        <v>17220.25</v>
      </c>
      <c r="J23" s="29"/>
      <c r="K23" s="85">
        <f>I23+J23+J24</f>
        <v>70164.63</v>
      </c>
      <c r="L23" s="98">
        <v>93387.88</v>
      </c>
      <c r="M23" s="89">
        <f>8255.35</f>
        <v>8255.35</v>
      </c>
      <c r="N23" s="99">
        <v>943.13</v>
      </c>
      <c r="O23" s="99"/>
      <c r="P23" s="89">
        <f>SUM(M23:O23)</f>
        <v>9198.48</v>
      </c>
      <c r="Q23" s="97">
        <f>L23+P23</f>
        <v>102586.36</v>
      </c>
      <c r="R23" s="97"/>
      <c r="S23" s="120">
        <f>K23+R23-Q23</f>
        <v>-32421.729999999996</v>
      </c>
    </row>
    <row r="24" spans="2:19" ht="17.25" customHeight="1" thickBot="1">
      <c r="B24" s="112"/>
      <c r="C24" s="115"/>
      <c r="D24" s="118"/>
      <c r="E24" s="118"/>
      <c r="F24" s="124"/>
      <c r="G24" s="45">
        <v>50260.09</v>
      </c>
      <c r="H24" s="45">
        <f>1968.04+716.25</f>
        <v>2684.29</v>
      </c>
      <c r="I24" s="118"/>
      <c r="J24" s="46">
        <f>G24+H24</f>
        <v>52944.38</v>
      </c>
      <c r="K24" s="87"/>
      <c r="L24" s="98"/>
      <c r="M24" s="89"/>
      <c r="N24" s="101"/>
      <c r="O24" s="101"/>
      <c r="P24" s="89"/>
      <c r="Q24" s="97"/>
      <c r="R24" s="97"/>
      <c r="S24" s="120"/>
    </row>
    <row r="25" spans="2:21" ht="17.25" customHeight="1">
      <c r="B25" s="112">
        <v>3</v>
      </c>
      <c r="C25" s="113" t="s">
        <v>9</v>
      </c>
      <c r="D25" s="116">
        <v>99486</v>
      </c>
      <c r="E25" s="116">
        <v>8126</v>
      </c>
      <c r="F25" s="124"/>
      <c r="G25" s="29">
        <v>34454.17</v>
      </c>
      <c r="H25" s="29"/>
      <c r="I25" s="121"/>
      <c r="J25" s="29">
        <f>G25+H25</f>
        <v>34454.17</v>
      </c>
      <c r="K25" s="109">
        <f>I25+J25+J26</f>
        <v>71698.95</v>
      </c>
      <c r="L25" s="97">
        <v>86822.32</v>
      </c>
      <c r="M25" s="89">
        <f>3464.21</f>
        <v>3464.21</v>
      </c>
      <c r="N25" s="106">
        <v>431.79</v>
      </c>
      <c r="O25" s="106"/>
      <c r="P25" s="89">
        <f>SUM(M25:O25)</f>
        <v>3896</v>
      </c>
      <c r="Q25" s="97">
        <f>L25+P25</f>
        <v>90718.32</v>
      </c>
      <c r="R25" s="97">
        <v>27892.04</v>
      </c>
      <c r="S25" s="120">
        <f>9078.83-206.16</f>
        <v>8872.67</v>
      </c>
      <c r="T25" s="77"/>
      <c r="U25" s="78"/>
    </row>
    <row r="26" spans="2:21" ht="17.25" customHeight="1">
      <c r="B26" s="112"/>
      <c r="C26" s="115"/>
      <c r="D26" s="118"/>
      <c r="E26" s="118"/>
      <c r="F26" s="121"/>
      <c r="G26" s="45">
        <v>36961.39</v>
      </c>
      <c r="H26" s="45">
        <v>283.39</v>
      </c>
      <c r="I26" s="123"/>
      <c r="J26" s="45">
        <f>G26+H26</f>
        <v>37244.78</v>
      </c>
      <c r="K26" s="111"/>
      <c r="L26" s="97"/>
      <c r="M26" s="89"/>
      <c r="N26" s="108"/>
      <c r="O26" s="108"/>
      <c r="P26" s="89"/>
      <c r="Q26" s="97"/>
      <c r="R26" s="97"/>
      <c r="S26" s="120"/>
      <c r="T26" s="79"/>
      <c r="U26" s="80"/>
    </row>
    <row r="27" spans="2:21" ht="13.5" customHeight="1">
      <c r="B27" s="112">
        <v>4</v>
      </c>
      <c r="C27" s="113" t="s">
        <v>7</v>
      </c>
      <c r="D27" s="116">
        <v>138171.4</v>
      </c>
      <c r="E27" s="121">
        <v>27913</v>
      </c>
      <c r="F27" s="63">
        <f>7463.5+6234</f>
        <v>13697.5</v>
      </c>
      <c r="G27" s="65"/>
      <c r="H27" s="29">
        <f>7</f>
        <v>7</v>
      </c>
      <c r="I27" s="64">
        <f>F27+H27</f>
        <v>13704.5</v>
      </c>
      <c r="J27" s="29"/>
      <c r="K27" s="109">
        <f>I27+I29+J28+J30</f>
        <v>78354.51999999999</v>
      </c>
      <c r="L27" s="98">
        <v>81232.1</v>
      </c>
      <c r="M27" s="102">
        <f>4561.83</f>
        <v>4561.83</v>
      </c>
      <c r="N27" s="99">
        <v>1452.07</v>
      </c>
      <c r="O27" s="99"/>
      <c r="P27" s="102">
        <f>SUM(M27:O27)</f>
        <v>6013.9</v>
      </c>
      <c r="Q27" s="97">
        <f>L27+P27</f>
        <v>87246</v>
      </c>
      <c r="R27" s="97"/>
      <c r="S27" s="120">
        <f>K27+R27-Q27</f>
        <v>-8891.48000000001</v>
      </c>
      <c r="T27" s="79"/>
      <c r="U27" s="80"/>
    </row>
    <row r="28" spans="2:21" ht="13.5" customHeight="1">
      <c r="B28" s="112"/>
      <c r="C28" s="114"/>
      <c r="D28" s="117"/>
      <c r="E28" s="122"/>
      <c r="F28" s="44">
        <v>0</v>
      </c>
      <c r="G28" s="65">
        <f>3597+6197+7197</f>
        <v>16991</v>
      </c>
      <c r="H28" s="46"/>
      <c r="I28" s="64"/>
      <c r="J28" s="44">
        <f>F28+G28+H28</f>
        <v>16991</v>
      </c>
      <c r="K28" s="110"/>
      <c r="L28" s="98"/>
      <c r="M28" s="102"/>
      <c r="N28" s="100"/>
      <c r="O28" s="100"/>
      <c r="P28" s="102"/>
      <c r="Q28" s="97"/>
      <c r="R28" s="97"/>
      <c r="S28" s="120"/>
      <c r="T28" s="79"/>
      <c r="U28" s="80"/>
    </row>
    <row r="29" spans="2:21" ht="13.5" customHeight="1" thickBot="1">
      <c r="B29" s="112"/>
      <c r="C29" s="114"/>
      <c r="D29" s="117"/>
      <c r="E29" s="122"/>
      <c r="F29" s="44">
        <f>16313+7917.42+4866</f>
        <v>29096.42</v>
      </c>
      <c r="G29" s="65"/>
      <c r="H29" s="46">
        <f>100</f>
        <v>100</v>
      </c>
      <c r="I29" s="64">
        <f>F29+H29</f>
        <v>29196.42</v>
      </c>
      <c r="J29" s="46"/>
      <c r="K29" s="110"/>
      <c r="L29" s="98"/>
      <c r="M29" s="102"/>
      <c r="N29" s="100"/>
      <c r="O29" s="100"/>
      <c r="P29" s="102"/>
      <c r="Q29" s="97"/>
      <c r="R29" s="97"/>
      <c r="S29" s="120"/>
      <c r="T29" s="81"/>
      <c r="U29" s="82"/>
    </row>
    <row r="30" spans="2:19" ht="13.5" customHeight="1">
      <c r="B30" s="112"/>
      <c r="C30" s="115"/>
      <c r="D30" s="118"/>
      <c r="E30" s="123"/>
      <c r="F30" s="43"/>
      <c r="G30" s="67">
        <v>18462.6</v>
      </c>
      <c r="H30" s="45"/>
      <c r="I30" s="66"/>
      <c r="J30" s="43">
        <f>F30+G30+H30</f>
        <v>18462.6</v>
      </c>
      <c r="K30" s="111"/>
      <c r="L30" s="98"/>
      <c r="M30" s="102"/>
      <c r="N30" s="101"/>
      <c r="O30" s="101"/>
      <c r="P30" s="102"/>
      <c r="Q30" s="97"/>
      <c r="R30" s="97"/>
      <c r="S30" s="120"/>
    </row>
    <row r="31" spans="2:20" ht="28.5">
      <c r="B31" s="10">
        <v>5</v>
      </c>
      <c r="C31" s="13" t="s">
        <v>17</v>
      </c>
      <c r="D31" s="27">
        <v>36373</v>
      </c>
      <c r="E31" s="27">
        <v>5648</v>
      </c>
      <c r="F31" s="45"/>
      <c r="G31" s="45">
        <v>25965.78</v>
      </c>
      <c r="H31" s="45">
        <f>199.06</f>
        <v>199.06</v>
      </c>
      <c r="I31" s="45"/>
      <c r="J31" s="45">
        <f>G31+H31</f>
        <v>26164.84</v>
      </c>
      <c r="K31" s="27">
        <f>I31+J31</f>
        <v>26164.84</v>
      </c>
      <c r="L31" s="27">
        <v>30695.82</v>
      </c>
      <c r="M31" s="48">
        <f>989.62</f>
        <v>989.62</v>
      </c>
      <c r="N31" s="27">
        <v>181.3</v>
      </c>
      <c r="O31" s="27"/>
      <c r="P31" s="48">
        <f>SUM(M31:O31)</f>
        <v>1170.92</v>
      </c>
      <c r="Q31" s="27">
        <f>L31+P31</f>
        <v>31866.739999999998</v>
      </c>
      <c r="R31" s="28">
        <v>7275.39</v>
      </c>
      <c r="S31" s="56">
        <v>1573.49</v>
      </c>
      <c r="T31" s="76"/>
    </row>
    <row r="32" spans="2:20" ht="24.75" customHeight="1" thickBot="1">
      <c r="B32" s="10">
        <v>6</v>
      </c>
      <c r="C32" s="13" t="s">
        <v>16</v>
      </c>
      <c r="D32" s="27">
        <v>5022.3</v>
      </c>
      <c r="E32" s="27">
        <v>2000</v>
      </c>
      <c r="F32" s="27"/>
      <c r="G32" s="27"/>
      <c r="H32" s="27"/>
      <c r="I32" s="27"/>
      <c r="J32" s="45">
        <f>G32+H32</f>
        <v>0</v>
      </c>
      <c r="K32" s="27">
        <f>I32+J32</f>
        <v>0</v>
      </c>
      <c r="L32" s="27">
        <v>4637.99</v>
      </c>
      <c r="M32" s="48">
        <v>0</v>
      </c>
      <c r="N32" s="27">
        <v>0</v>
      </c>
      <c r="O32" s="27"/>
      <c r="P32" s="48">
        <f>SUM(M32:O32)</f>
        <v>0</v>
      </c>
      <c r="Q32" s="27">
        <f>L32+P32</f>
        <v>4637.99</v>
      </c>
      <c r="R32" s="28">
        <f>Q32</f>
        <v>4637.99</v>
      </c>
      <c r="S32" s="55"/>
      <c r="T32" s="76"/>
    </row>
    <row r="33" spans="2:33" ht="16.5" customHeight="1">
      <c r="B33" s="103">
        <v>7</v>
      </c>
      <c r="C33" s="62" t="s">
        <v>58</v>
      </c>
      <c r="D33" s="27"/>
      <c r="E33" s="29"/>
      <c r="F33" s="29"/>
      <c r="G33" s="27"/>
      <c r="H33" s="27"/>
      <c r="I33" s="29"/>
      <c r="J33" s="29"/>
      <c r="K33" s="29"/>
      <c r="L33" s="29"/>
      <c r="M33" s="74"/>
      <c r="N33" s="29"/>
      <c r="O33" s="29"/>
      <c r="P33" s="48">
        <f aca="true" t="shared" si="3" ref="P33:P52">SUM(M33:O33)</f>
        <v>0</v>
      </c>
      <c r="Q33" s="27"/>
      <c r="R33" s="30"/>
      <c r="S33" s="58"/>
      <c r="T33" s="76"/>
      <c r="AF33" s="77"/>
      <c r="AG33" s="78"/>
    </row>
    <row r="34" spans="2:33" ht="16.5" customHeight="1">
      <c r="B34" s="104"/>
      <c r="C34" s="13" t="s">
        <v>45</v>
      </c>
      <c r="D34" s="27"/>
      <c r="E34" s="106">
        <v>14323</v>
      </c>
      <c r="F34" s="106">
        <f>902.84+835</f>
        <v>1737.8400000000001</v>
      </c>
      <c r="G34" s="106"/>
      <c r="H34" s="106"/>
      <c r="I34" s="106">
        <f>F34</f>
        <v>1737.8400000000001</v>
      </c>
      <c r="J34" s="106">
        <f>G34+H34</f>
        <v>0</v>
      </c>
      <c r="K34" s="106">
        <f>I34+J34</f>
        <v>1737.8400000000001</v>
      </c>
      <c r="L34" s="57">
        <f>693.54-3.7</f>
        <v>689.8399999999999</v>
      </c>
      <c r="M34" s="75">
        <v>90.42</v>
      </c>
      <c r="N34" s="57">
        <v>16.64</v>
      </c>
      <c r="O34" s="57"/>
      <c r="P34" s="48">
        <f t="shared" si="3"/>
        <v>107.06</v>
      </c>
      <c r="Q34" s="27">
        <f>L34+P34</f>
        <v>796.8999999999999</v>
      </c>
      <c r="R34" s="85">
        <f>Q34+Q35+Q36+Q37+Q38+Q39+Q40+Q41+Q42+Q43-K34</f>
        <v>11690.619999999999</v>
      </c>
      <c r="S34" s="85">
        <f>-R34</f>
        <v>-11690.619999999999</v>
      </c>
      <c r="AF34" s="79"/>
      <c r="AG34" s="80"/>
    </row>
    <row r="35" spans="2:33" ht="16.5" customHeight="1">
      <c r="B35" s="104"/>
      <c r="C35" s="13" t="s">
        <v>63</v>
      </c>
      <c r="D35" s="27"/>
      <c r="E35" s="107"/>
      <c r="F35" s="107"/>
      <c r="G35" s="107"/>
      <c r="H35" s="107"/>
      <c r="I35" s="107"/>
      <c r="J35" s="107"/>
      <c r="K35" s="107"/>
      <c r="L35" s="57">
        <v>3.7</v>
      </c>
      <c r="M35" s="75">
        <f>26.88</f>
        <v>26.88</v>
      </c>
      <c r="N35" s="57">
        <v>5.98</v>
      </c>
      <c r="O35" s="57"/>
      <c r="P35" s="48">
        <f t="shared" si="3"/>
        <v>32.86</v>
      </c>
      <c r="Q35" s="27">
        <f>L35+P35</f>
        <v>36.56</v>
      </c>
      <c r="R35" s="86"/>
      <c r="S35" s="86"/>
      <c r="AF35" s="79"/>
      <c r="AG35" s="80"/>
    </row>
    <row r="36" spans="2:33" ht="16.5" customHeight="1">
      <c r="B36" s="104"/>
      <c r="C36" s="13" t="s">
        <v>64</v>
      </c>
      <c r="D36" s="27"/>
      <c r="E36" s="107"/>
      <c r="F36" s="107"/>
      <c r="G36" s="107"/>
      <c r="H36" s="107"/>
      <c r="I36" s="107"/>
      <c r="J36" s="107"/>
      <c r="K36" s="107"/>
      <c r="L36" s="27">
        <v>741.88</v>
      </c>
      <c r="M36" s="75">
        <f>80.43</f>
        <v>80.43</v>
      </c>
      <c r="N36" s="29">
        <v>15.57</v>
      </c>
      <c r="O36" s="29"/>
      <c r="P36" s="48">
        <f t="shared" si="3"/>
        <v>96</v>
      </c>
      <c r="Q36" s="27">
        <f aca="true" t="shared" si="4" ref="Q36:Q52">L36+P36</f>
        <v>837.88</v>
      </c>
      <c r="R36" s="86"/>
      <c r="S36" s="86"/>
      <c r="AF36" s="79"/>
      <c r="AG36" s="80"/>
    </row>
    <row r="37" spans="2:33" ht="16.5" customHeight="1">
      <c r="B37" s="104"/>
      <c r="C37" s="13" t="s">
        <v>65</v>
      </c>
      <c r="D37" s="27"/>
      <c r="E37" s="107"/>
      <c r="F37" s="107"/>
      <c r="G37" s="107"/>
      <c r="H37" s="107"/>
      <c r="I37" s="107"/>
      <c r="J37" s="107"/>
      <c r="K37" s="107"/>
      <c r="L37" s="27">
        <v>135.35</v>
      </c>
      <c r="M37" s="75">
        <f>20.94</f>
        <v>20.94</v>
      </c>
      <c r="N37" s="29">
        <v>5</v>
      </c>
      <c r="O37" s="29"/>
      <c r="P37" s="48">
        <f t="shared" si="3"/>
        <v>25.94</v>
      </c>
      <c r="Q37" s="27">
        <f t="shared" si="4"/>
        <v>161.29</v>
      </c>
      <c r="R37" s="86"/>
      <c r="S37" s="86"/>
      <c r="AF37" s="79"/>
      <c r="AG37" s="80"/>
    </row>
    <row r="38" spans="2:33" ht="16.5" customHeight="1" thickBot="1">
      <c r="B38" s="104"/>
      <c r="C38" s="13" t="s">
        <v>66</v>
      </c>
      <c r="D38" s="27"/>
      <c r="E38" s="107"/>
      <c r="F38" s="107"/>
      <c r="G38" s="107"/>
      <c r="H38" s="107"/>
      <c r="I38" s="107"/>
      <c r="J38" s="107"/>
      <c r="K38" s="107"/>
      <c r="L38" s="27">
        <v>323.67</v>
      </c>
      <c r="M38" s="75">
        <f>85.14</f>
        <v>85.14</v>
      </c>
      <c r="N38" s="29">
        <v>19.09</v>
      </c>
      <c r="O38" s="29"/>
      <c r="P38" s="48">
        <f t="shared" si="3"/>
        <v>104.23</v>
      </c>
      <c r="Q38" s="27">
        <f t="shared" si="4"/>
        <v>427.90000000000003</v>
      </c>
      <c r="R38" s="86"/>
      <c r="S38" s="86"/>
      <c r="AF38" s="81"/>
      <c r="AG38" s="82"/>
    </row>
    <row r="39" spans="2:19" ht="16.5" customHeight="1">
      <c r="B39" s="104"/>
      <c r="C39" s="50" t="s">
        <v>67</v>
      </c>
      <c r="D39" s="27"/>
      <c r="E39" s="107"/>
      <c r="F39" s="107"/>
      <c r="G39" s="107"/>
      <c r="H39" s="107"/>
      <c r="I39" s="107"/>
      <c r="J39" s="107"/>
      <c r="K39" s="107"/>
      <c r="L39" s="27">
        <v>10968.42</v>
      </c>
      <c r="M39" s="75">
        <f>49.28</f>
        <v>49.28</v>
      </c>
      <c r="N39" s="29">
        <v>9.86</v>
      </c>
      <c r="O39" s="29"/>
      <c r="P39" s="48">
        <f t="shared" si="3"/>
        <v>59.14</v>
      </c>
      <c r="Q39" s="27">
        <f t="shared" si="4"/>
        <v>11027.56</v>
      </c>
      <c r="R39" s="86"/>
      <c r="S39" s="86"/>
    </row>
    <row r="40" spans="2:32" ht="16.5" customHeight="1">
      <c r="B40" s="104"/>
      <c r="C40" s="69" t="s">
        <v>68</v>
      </c>
      <c r="D40" s="29"/>
      <c r="E40" s="107"/>
      <c r="F40" s="107"/>
      <c r="G40" s="107"/>
      <c r="H40" s="107"/>
      <c r="I40" s="107"/>
      <c r="J40" s="107"/>
      <c r="K40" s="107"/>
      <c r="L40" s="29">
        <v>5.39</v>
      </c>
      <c r="M40" s="75">
        <v>0</v>
      </c>
      <c r="N40" s="29">
        <v>0</v>
      </c>
      <c r="O40" s="29"/>
      <c r="P40" s="48">
        <f t="shared" si="3"/>
        <v>0</v>
      </c>
      <c r="Q40" s="27">
        <f t="shared" si="4"/>
        <v>5.39</v>
      </c>
      <c r="R40" s="86"/>
      <c r="S40" s="86"/>
      <c r="AF40" s="76"/>
    </row>
    <row r="41" spans="2:32" ht="16.5" customHeight="1">
      <c r="B41" s="104"/>
      <c r="C41" s="69" t="s">
        <v>69</v>
      </c>
      <c r="D41" s="29"/>
      <c r="E41" s="107"/>
      <c r="F41" s="107"/>
      <c r="G41" s="107"/>
      <c r="H41" s="107"/>
      <c r="I41" s="107"/>
      <c r="J41" s="107"/>
      <c r="K41" s="107"/>
      <c r="L41" s="29">
        <v>5.39</v>
      </c>
      <c r="M41" s="75">
        <v>0</v>
      </c>
      <c r="N41" s="29">
        <v>0</v>
      </c>
      <c r="O41" s="29"/>
      <c r="P41" s="48">
        <f t="shared" si="3"/>
        <v>0</v>
      </c>
      <c r="Q41" s="27">
        <f t="shared" si="4"/>
        <v>5.39</v>
      </c>
      <c r="R41" s="86"/>
      <c r="S41" s="86"/>
      <c r="AF41" s="76"/>
    </row>
    <row r="42" spans="2:32" ht="16.5" customHeight="1">
      <c r="B42" s="104"/>
      <c r="C42" s="69" t="s">
        <v>70</v>
      </c>
      <c r="D42" s="29"/>
      <c r="E42" s="107"/>
      <c r="F42" s="107"/>
      <c r="G42" s="107"/>
      <c r="H42" s="107"/>
      <c r="I42" s="107"/>
      <c r="J42" s="107"/>
      <c r="K42" s="107"/>
      <c r="L42" s="29">
        <v>38.9</v>
      </c>
      <c r="M42" s="75">
        <f>8.19</f>
        <v>8.19</v>
      </c>
      <c r="N42" s="29">
        <v>0</v>
      </c>
      <c r="O42" s="29"/>
      <c r="P42" s="48">
        <f t="shared" si="3"/>
        <v>8.19</v>
      </c>
      <c r="Q42" s="27">
        <f t="shared" si="4"/>
        <v>47.089999999999996</v>
      </c>
      <c r="R42" s="86"/>
      <c r="S42" s="86"/>
      <c r="AF42" s="76"/>
    </row>
    <row r="43" spans="2:32" ht="16.5" customHeight="1">
      <c r="B43" s="105"/>
      <c r="C43" s="69" t="s">
        <v>71</v>
      </c>
      <c r="D43" s="29"/>
      <c r="E43" s="108"/>
      <c r="F43" s="108"/>
      <c r="G43" s="108"/>
      <c r="H43" s="108"/>
      <c r="I43" s="108"/>
      <c r="J43" s="108"/>
      <c r="K43" s="108"/>
      <c r="L43" s="29">
        <v>82.5</v>
      </c>
      <c r="M43" s="75">
        <v>0</v>
      </c>
      <c r="N43" s="29">
        <v>0</v>
      </c>
      <c r="O43" s="29"/>
      <c r="P43" s="48">
        <f t="shared" si="3"/>
        <v>0</v>
      </c>
      <c r="Q43" s="27">
        <f t="shared" si="4"/>
        <v>82.5</v>
      </c>
      <c r="R43" s="87"/>
      <c r="S43" s="87"/>
      <c r="AF43" s="76"/>
    </row>
    <row r="44" spans="2:32" ht="16.5" customHeight="1">
      <c r="B44" s="10">
        <v>8</v>
      </c>
      <c r="C44" s="13" t="s">
        <v>8</v>
      </c>
      <c r="D44" s="27"/>
      <c r="E44" s="27">
        <v>0</v>
      </c>
      <c r="F44" s="27">
        <v>408</v>
      </c>
      <c r="G44" s="27"/>
      <c r="H44" s="27"/>
      <c r="I44" s="27">
        <f>F44</f>
        <v>408</v>
      </c>
      <c r="J44" s="27"/>
      <c r="K44" s="27">
        <f aca="true" t="shared" si="5" ref="K44:K52">I44+J44</f>
        <v>408</v>
      </c>
      <c r="L44" s="27">
        <v>1864.35</v>
      </c>
      <c r="M44" s="75">
        <v>0</v>
      </c>
      <c r="N44" s="29">
        <v>0</v>
      </c>
      <c r="O44" s="29"/>
      <c r="P44" s="48">
        <f t="shared" si="3"/>
        <v>0</v>
      </c>
      <c r="Q44" s="27">
        <f t="shared" si="4"/>
        <v>1864.35</v>
      </c>
      <c r="R44" s="28"/>
      <c r="S44" s="39">
        <f aca="true" t="shared" si="6" ref="S44:S52">K44+R44-Q44</f>
        <v>-1456.35</v>
      </c>
      <c r="AF44" s="76"/>
    </row>
    <row r="45" spans="2:19" ht="16.5" customHeight="1">
      <c r="B45" s="10">
        <v>9</v>
      </c>
      <c r="C45" s="13" t="s">
        <v>42</v>
      </c>
      <c r="D45" s="27"/>
      <c r="E45" s="27">
        <v>0</v>
      </c>
      <c r="F45" s="27">
        <v>2000</v>
      </c>
      <c r="G45" s="27"/>
      <c r="H45" s="27"/>
      <c r="I45" s="27">
        <f>F45</f>
        <v>2000</v>
      </c>
      <c r="J45" s="27"/>
      <c r="K45" s="27">
        <f t="shared" si="5"/>
        <v>2000</v>
      </c>
      <c r="L45" s="27">
        <v>2233.52</v>
      </c>
      <c r="M45" s="75">
        <v>0</v>
      </c>
      <c r="N45" s="29">
        <v>0</v>
      </c>
      <c r="O45" s="29"/>
      <c r="P45" s="48">
        <f t="shared" si="3"/>
        <v>0</v>
      </c>
      <c r="Q45" s="27">
        <f t="shared" si="4"/>
        <v>2233.52</v>
      </c>
      <c r="R45" s="28"/>
      <c r="S45" s="39">
        <f t="shared" si="6"/>
        <v>-233.51999999999998</v>
      </c>
    </row>
    <row r="46" spans="2:19" ht="28.5">
      <c r="B46" s="10">
        <v>10</v>
      </c>
      <c r="C46" s="13" t="s">
        <v>15</v>
      </c>
      <c r="D46" s="27">
        <v>270000</v>
      </c>
      <c r="E46" s="27">
        <v>1000</v>
      </c>
      <c r="F46" s="27"/>
      <c r="G46" s="27"/>
      <c r="H46" s="27"/>
      <c r="I46" s="27"/>
      <c r="J46" s="27"/>
      <c r="K46" s="27">
        <f t="shared" si="5"/>
        <v>0</v>
      </c>
      <c r="L46" s="27">
        <v>59.08</v>
      </c>
      <c r="M46" s="75">
        <f>7.3</f>
        <v>7.3</v>
      </c>
      <c r="N46" s="29">
        <v>1.51</v>
      </c>
      <c r="O46" s="29"/>
      <c r="P46" s="48">
        <f t="shared" si="3"/>
        <v>8.81</v>
      </c>
      <c r="Q46" s="27">
        <f t="shared" si="4"/>
        <v>67.89</v>
      </c>
      <c r="R46" s="28"/>
      <c r="S46" s="39">
        <f t="shared" si="6"/>
        <v>-67.89</v>
      </c>
    </row>
    <row r="47" spans="2:19" ht="15.75">
      <c r="B47" s="10">
        <v>11</v>
      </c>
      <c r="C47" s="22" t="s">
        <v>32</v>
      </c>
      <c r="D47" s="29">
        <v>4698</v>
      </c>
      <c r="E47" s="27">
        <v>789</v>
      </c>
      <c r="F47" s="27"/>
      <c r="G47" s="29">
        <v>2800</v>
      </c>
      <c r="H47" s="29"/>
      <c r="I47" s="29"/>
      <c r="J47" s="45">
        <f>G47+H47</f>
        <v>2800</v>
      </c>
      <c r="K47" s="27">
        <f t="shared" si="5"/>
        <v>2800</v>
      </c>
      <c r="L47" s="29">
        <v>3266.33</v>
      </c>
      <c r="M47" s="75">
        <f>226.54</f>
        <v>226.54</v>
      </c>
      <c r="N47" s="29">
        <v>0</v>
      </c>
      <c r="O47" s="29"/>
      <c r="P47" s="48">
        <f t="shared" si="3"/>
        <v>226.54</v>
      </c>
      <c r="Q47" s="27">
        <f t="shared" si="4"/>
        <v>3492.87</v>
      </c>
      <c r="R47" s="30"/>
      <c r="S47" s="39">
        <f t="shared" si="6"/>
        <v>-692.8699999999999</v>
      </c>
    </row>
    <row r="48" spans="2:19" ht="15.75">
      <c r="B48" s="10">
        <v>12</v>
      </c>
      <c r="C48" s="22" t="s">
        <v>33</v>
      </c>
      <c r="D48" s="29">
        <v>1600</v>
      </c>
      <c r="E48" s="27">
        <v>1122</v>
      </c>
      <c r="F48" s="27"/>
      <c r="G48" s="29"/>
      <c r="H48" s="29"/>
      <c r="I48" s="29"/>
      <c r="J48" s="27"/>
      <c r="K48" s="27">
        <f t="shared" si="5"/>
        <v>0</v>
      </c>
      <c r="L48" s="29">
        <v>0</v>
      </c>
      <c r="M48" s="75">
        <f>3.4</f>
        <v>3.4</v>
      </c>
      <c r="N48" s="29">
        <v>1.65</v>
      </c>
      <c r="O48" s="29"/>
      <c r="P48" s="48">
        <f t="shared" si="3"/>
        <v>5.05</v>
      </c>
      <c r="Q48" s="27">
        <f t="shared" si="4"/>
        <v>5.05</v>
      </c>
      <c r="R48" s="30"/>
      <c r="S48" s="39">
        <f t="shared" si="6"/>
        <v>-5.05</v>
      </c>
    </row>
    <row r="49" spans="2:19" ht="15.75">
      <c r="B49" s="10">
        <v>13</v>
      </c>
      <c r="C49" s="22" t="s">
        <v>54</v>
      </c>
      <c r="D49" s="29"/>
      <c r="E49" s="27">
        <v>1802</v>
      </c>
      <c r="F49" s="27"/>
      <c r="G49" s="29"/>
      <c r="H49" s="29"/>
      <c r="I49" s="29"/>
      <c r="J49" s="27"/>
      <c r="K49" s="27">
        <f>I49+J49</f>
        <v>0</v>
      </c>
      <c r="L49" s="29">
        <v>0</v>
      </c>
      <c r="M49" s="75">
        <v>0</v>
      </c>
      <c r="N49" s="29">
        <v>0</v>
      </c>
      <c r="O49" s="29"/>
      <c r="P49" s="48">
        <f t="shared" si="3"/>
        <v>0</v>
      </c>
      <c r="Q49" s="27">
        <f t="shared" si="4"/>
        <v>0</v>
      </c>
      <c r="R49" s="30"/>
      <c r="S49" s="39">
        <f>K49+R49-Q49</f>
        <v>0</v>
      </c>
    </row>
    <row r="50" spans="2:19" ht="15.75">
      <c r="B50" s="10">
        <v>14</v>
      </c>
      <c r="C50" s="21" t="s">
        <v>44</v>
      </c>
      <c r="D50" s="68">
        <v>0</v>
      </c>
      <c r="E50" s="85">
        <f>5592+15041</f>
        <v>20633</v>
      </c>
      <c r="F50" s="27"/>
      <c r="G50" s="27"/>
      <c r="H50" s="27"/>
      <c r="I50" s="27"/>
      <c r="J50" s="45"/>
      <c r="K50" s="27">
        <f t="shared" si="5"/>
        <v>0</v>
      </c>
      <c r="L50" s="27">
        <v>4500</v>
      </c>
      <c r="M50" s="75">
        <v>0</v>
      </c>
      <c r="N50" s="27">
        <v>600</v>
      </c>
      <c r="O50" s="27"/>
      <c r="P50" s="48">
        <f t="shared" si="3"/>
        <v>600</v>
      </c>
      <c r="Q50" s="27">
        <f t="shared" si="4"/>
        <v>5100</v>
      </c>
      <c r="R50" s="28">
        <f>Q50</f>
        <v>5100</v>
      </c>
      <c r="S50" s="39">
        <v>-4500</v>
      </c>
    </row>
    <row r="51" spans="2:19" ht="18.75" customHeight="1">
      <c r="B51" s="10">
        <v>15</v>
      </c>
      <c r="C51" s="20" t="s">
        <v>80</v>
      </c>
      <c r="D51" s="68">
        <v>0</v>
      </c>
      <c r="E51" s="86"/>
      <c r="F51" s="27"/>
      <c r="G51" s="29"/>
      <c r="H51" s="29"/>
      <c r="I51" s="29"/>
      <c r="J51" s="29"/>
      <c r="K51" s="27">
        <f t="shared" si="5"/>
        <v>0</v>
      </c>
      <c r="L51" s="29">
        <v>2</v>
      </c>
      <c r="M51" s="75">
        <v>0</v>
      </c>
      <c r="N51" s="29">
        <v>0</v>
      </c>
      <c r="O51" s="29"/>
      <c r="P51" s="48">
        <f t="shared" si="3"/>
        <v>0</v>
      </c>
      <c r="Q51" s="27">
        <f t="shared" si="4"/>
        <v>2</v>
      </c>
      <c r="R51" s="30"/>
      <c r="S51" s="39">
        <f t="shared" si="6"/>
        <v>-2</v>
      </c>
    </row>
    <row r="52" spans="2:19" ht="20.25" customHeight="1">
      <c r="B52" s="10">
        <v>16</v>
      </c>
      <c r="C52" s="20" t="s">
        <v>79</v>
      </c>
      <c r="D52" s="68">
        <v>0</v>
      </c>
      <c r="E52" s="87"/>
      <c r="F52" s="27"/>
      <c r="G52" s="29"/>
      <c r="H52" s="29"/>
      <c r="I52" s="29"/>
      <c r="J52" s="29"/>
      <c r="K52" s="27">
        <f t="shared" si="5"/>
        <v>0</v>
      </c>
      <c r="L52" s="29">
        <v>1528</v>
      </c>
      <c r="M52" s="75">
        <f>1265</f>
        <v>1265</v>
      </c>
      <c r="N52" s="29">
        <v>0</v>
      </c>
      <c r="O52" s="29"/>
      <c r="P52" s="48">
        <f t="shared" si="3"/>
        <v>1265</v>
      </c>
      <c r="Q52" s="27">
        <f t="shared" si="4"/>
        <v>2793</v>
      </c>
      <c r="R52" s="30"/>
      <c r="S52" s="39">
        <f t="shared" si="6"/>
        <v>-2793</v>
      </c>
    </row>
    <row r="53" spans="2:19" ht="15.75">
      <c r="B53" s="10"/>
      <c r="C53" s="3" t="s">
        <v>30</v>
      </c>
      <c r="D53" s="48"/>
      <c r="E53" s="48">
        <f aca="true" t="shared" si="7" ref="E53:S53">SUM(E21:E52)</f>
        <v>222894</v>
      </c>
      <c r="F53" s="48">
        <f t="shared" si="7"/>
        <v>139067.00999999998</v>
      </c>
      <c r="G53" s="48">
        <f t="shared" si="7"/>
        <v>469758.2599999999</v>
      </c>
      <c r="H53" s="48">
        <f t="shared" si="7"/>
        <v>3273.74</v>
      </c>
      <c r="I53" s="48">
        <f t="shared" si="7"/>
        <v>139174.00999999998</v>
      </c>
      <c r="J53" s="48">
        <f t="shared" si="7"/>
        <v>472924.99999999994</v>
      </c>
      <c r="K53" s="48">
        <f t="shared" si="7"/>
        <v>612099.0099999999</v>
      </c>
      <c r="L53" s="48">
        <f t="shared" si="7"/>
        <v>699478.7099999998</v>
      </c>
      <c r="M53" s="48">
        <f t="shared" si="7"/>
        <v>39358.77000000001</v>
      </c>
      <c r="N53" s="48">
        <f>SUM(N21:N52)</f>
        <v>8728.38</v>
      </c>
      <c r="O53" s="48">
        <f>SUM(O21:O52)</f>
        <v>0</v>
      </c>
      <c r="P53" s="48">
        <f t="shared" si="7"/>
        <v>48087.15000000001</v>
      </c>
      <c r="Q53" s="48">
        <f t="shared" si="7"/>
        <v>747565.8600000002</v>
      </c>
      <c r="R53" s="48">
        <f t="shared" si="7"/>
        <v>56596.03999999999</v>
      </c>
      <c r="S53" s="49">
        <f t="shared" si="7"/>
        <v>-95061.43000000008</v>
      </c>
    </row>
    <row r="54" spans="2:19" ht="16.5" thickBot="1">
      <c r="B54" s="11"/>
      <c r="C54" s="12" t="s">
        <v>31</v>
      </c>
      <c r="D54" s="31"/>
      <c r="E54" s="31">
        <f aca="true" t="shared" si="8" ref="E54:S54">SUM(E19+E53)</f>
        <v>244232</v>
      </c>
      <c r="F54" s="31">
        <f t="shared" si="8"/>
        <v>139067.00999999998</v>
      </c>
      <c r="G54" s="31">
        <f t="shared" si="8"/>
        <v>469758.2599999999</v>
      </c>
      <c r="H54" s="31">
        <f t="shared" si="8"/>
        <v>3273.74</v>
      </c>
      <c r="I54" s="31">
        <f t="shared" si="8"/>
        <v>139174.00999999998</v>
      </c>
      <c r="J54" s="31">
        <f t="shared" si="8"/>
        <v>472924.99999999994</v>
      </c>
      <c r="K54" s="31">
        <f t="shared" si="8"/>
        <v>612099.0099999999</v>
      </c>
      <c r="L54" s="31">
        <f t="shared" si="8"/>
        <v>715316.2999999998</v>
      </c>
      <c r="M54" s="31">
        <f t="shared" si="8"/>
        <v>39473.41000000001</v>
      </c>
      <c r="N54" s="31">
        <f t="shared" si="8"/>
        <v>8728.38</v>
      </c>
      <c r="O54" s="31">
        <f t="shared" si="8"/>
        <v>56.07</v>
      </c>
      <c r="P54" s="31">
        <f t="shared" si="8"/>
        <v>48257.86000000001</v>
      </c>
      <c r="Q54" s="31">
        <f t="shared" si="8"/>
        <v>763574.1600000003</v>
      </c>
      <c r="R54" s="31">
        <f t="shared" si="8"/>
        <v>72604.34</v>
      </c>
      <c r="S54" s="61">
        <f t="shared" si="8"/>
        <v>-95061.43000000008</v>
      </c>
    </row>
    <row r="55" spans="2:19" ht="15.75">
      <c r="B55" s="8"/>
      <c r="C55" s="60" t="s">
        <v>61</v>
      </c>
      <c r="D55" s="60"/>
      <c r="E55" s="60"/>
      <c r="F55" s="60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</sheetData>
  <sheetProtection/>
  <mergeCells count="91">
    <mergeCell ref="F25:F26"/>
    <mergeCell ref="I25:I26"/>
    <mergeCell ref="K25:K26"/>
    <mergeCell ref="P25:P26"/>
    <mergeCell ref="Q25:Q26"/>
    <mergeCell ref="N25:N26"/>
    <mergeCell ref="O25:O26"/>
    <mergeCell ref="R25:R26"/>
    <mergeCell ref="S25:S26"/>
    <mergeCell ref="E4:E10"/>
    <mergeCell ref="F4:K4"/>
    <mergeCell ref="L4:Q6"/>
    <mergeCell ref="R4:R10"/>
    <mergeCell ref="F8:F10"/>
    <mergeCell ref="I8:I10"/>
    <mergeCell ref="O8:O10"/>
    <mergeCell ref="N8:N10"/>
    <mergeCell ref="L7:L10"/>
    <mergeCell ref="P8:P10"/>
    <mergeCell ref="B1:S1"/>
    <mergeCell ref="B2:S2"/>
    <mergeCell ref="Q3:S3"/>
    <mergeCell ref="B4:B10"/>
    <mergeCell ref="C4:C10"/>
    <mergeCell ref="D4:D10"/>
    <mergeCell ref="S4:S9"/>
    <mergeCell ref="F5:G6"/>
    <mergeCell ref="I5:K6"/>
    <mergeCell ref="K7:K9"/>
    <mergeCell ref="B21:B22"/>
    <mergeCell ref="C21:C22"/>
    <mergeCell ref="D21:D22"/>
    <mergeCell ref="E21:E22"/>
    <mergeCell ref="R21:R22"/>
    <mergeCell ref="S21:S22"/>
    <mergeCell ref="F21:F22"/>
    <mergeCell ref="I21:I22"/>
    <mergeCell ref="K21:K22"/>
    <mergeCell ref="L21:L22"/>
    <mergeCell ref="N21:N22"/>
    <mergeCell ref="O21:O22"/>
    <mergeCell ref="P21:P22"/>
    <mergeCell ref="Q21:Q22"/>
    <mergeCell ref="R23:R24"/>
    <mergeCell ref="S23:S24"/>
    <mergeCell ref="F23:F24"/>
    <mergeCell ref="I23:I24"/>
    <mergeCell ref="K23:K24"/>
    <mergeCell ref="L23:L24"/>
    <mergeCell ref="N23:N24"/>
    <mergeCell ref="O23:O24"/>
    <mergeCell ref="P23:P24"/>
    <mergeCell ref="Q23:Q24"/>
    <mergeCell ref="E27:E30"/>
    <mergeCell ref="B23:B24"/>
    <mergeCell ref="C23:C24"/>
    <mergeCell ref="D23:D24"/>
    <mergeCell ref="E23:E24"/>
    <mergeCell ref="B25:B26"/>
    <mergeCell ref="C25:C26"/>
    <mergeCell ref="D25:D26"/>
    <mergeCell ref="E25:E26"/>
    <mergeCell ref="P27:P30"/>
    <mergeCell ref="O27:O30"/>
    <mergeCell ref="R27:R30"/>
    <mergeCell ref="S27:S30"/>
    <mergeCell ref="R34:R43"/>
    <mergeCell ref="S34:S43"/>
    <mergeCell ref="K34:K43"/>
    <mergeCell ref="I34:I43"/>
    <mergeCell ref="J34:J43"/>
    <mergeCell ref="B33:B43"/>
    <mergeCell ref="Q27:Q30"/>
    <mergeCell ref="E34:E43"/>
    <mergeCell ref="F34:F43"/>
    <mergeCell ref="G34:G43"/>
    <mergeCell ref="H34:H43"/>
    <mergeCell ref="K27:K30"/>
    <mergeCell ref="B27:B30"/>
    <mergeCell ref="C27:C30"/>
    <mergeCell ref="D27:D30"/>
    <mergeCell ref="L25:L26"/>
    <mergeCell ref="L27:L30"/>
    <mergeCell ref="N27:N30"/>
    <mergeCell ref="M27:M30"/>
    <mergeCell ref="M7:P7"/>
    <mergeCell ref="E50:E52"/>
    <mergeCell ref="M21:M22"/>
    <mergeCell ref="M23:M24"/>
    <mergeCell ref="M25:M26"/>
    <mergeCell ref="M8:M10"/>
  </mergeCells>
  <printOptions horizontalCentered="1"/>
  <pageMargins left="0" right="0" top="0.17" bottom="0" header="0" footer="0"/>
  <pageSetup horizontalDpi="600" verticalDpi="600" orientation="landscape" paperSize="9" scale="62" r:id="rId2"/>
  <colBreaks count="1" manualBreakCount="1">
    <brk id="19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. M. MAZUMDAR</dc:creator>
  <cp:keywords/>
  <dc:description/>
  <cp:lastModifiedBy>User</cp:lastModifiedBy>
  <cp:lastPrinted>2015-09-02T10:23:46Z</cp:lastPrinted>
  <dcterms:created xsi:type="dcterms:W3CDTF">1999-07-27T05:51:54Z</dcterms:created>
  <dcterms:modified xsi:type="dcterms:W3CDTF">2015-09-02T12:25:04Z</dcterms:modified>
  <cp:category/>
  <cp:version/>
  <cp:contentType/>
  <cp:contentStatus/>
</cp:coreProperties>
</file>